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mon\Documents\P\myself\גמלאות\"/>
    </mc:Choice>
  </mc:AlternateContent>
  <bookViews>
    <workbookView xWindow="120" yWindow="90" windowWidth="6555" windowHeight="6150" activeTab="1"/>
  </bookViews>
  <sheets>
    <sheet name="סימולטור " sheetId="1" r:id="rId1"/>
    <sheet name="דרוג מחר" sheetId="2" r:id="rId2"/>
    <sheet name="גיליון1" sheetId="3" r:id="rId3"/>
  </sheets>
  <calcPr calcId="152511"/>
</workbook>
</file>

<file path=xl/calcChain.xml><?xml version="1.0" encoding="utf-8"?>
<calcChain xmlns="http://schemas.openxmlformats.org/spreadsheetml/2006/main">
  <c r="G58" i="2" l="1"/>
  <c r="H58" i="2"/>
  <c r="F58" i="2"/>
  <c r="E58" i="2"/>
  <c r="D58" i="2"/>
  <c r="C58" i="2"/>
  <c r="K5" i="1" l="1"/>
  <c r="L61" i="2" l="1"/>
  <c r="L63" i="2" s="1"/>
  <c r="L59" i="2"/>
  <c r="H9" i="2"/>
  <c r="H10" i="2"/>
  <c r="H11" i="2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52" i="2" s="1"/>
  <c r="H53" i="2" s="1"/>
  <c r="H54" i="2" s="1"/>
  <c r="H55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52" i="2" s="1"/>
  <c r="G53" i="2" s="1"/>
  <c r="G54" i="2" s="1"/>
  <c r="G55" i="2" s="1"/>
  <c r="F9" i="2"/>
  <c r="F10" i="2"/>
  <c r="F11" i="2" s="1"/>
  <c r="F12" i="2"/>
  <c r="F13" i="2" s="1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52" i="2" s="1"/>
  <c r="F53" i="2" s="1"/>
  <c r="F54" i="2" s="1"/>
  <c r="F55" i="2" s="1"/>
  <c r="E9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52" i="2" s="1"/>
  <c r="E53" i="2" s="1"/>
  <c r="E54" i="2" s="1"/>
  <c r="E55" i="2" s="1"/>
  <c r="D9" i="2"/>
  <c r="D10" i="2"/>
  <c r="D11" i="2" s="1"/>
  <c r="D12" i="2"/>
  <c r="D13" i="2" s="1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52" i="2" s="1"/>
  <c r="D53" i="2" s="1"/>
  <c r="D54" i="2" s="1"/>
  <c r="D55" i="2" s="1"/>
  <c r="C9" i="2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52" i="2" s="1"/>
  <c r="C53" i="2" s="1"/>
  <c r="C54" i="2" s="1"/>
  <c r="C55" i="2" s="1"/>
  <c r="F7" i="1" s="1"/>
  <c r="AB9" i="2"/>
  <c r="AB10" i="2"/>
  <c r="AB11" i="2" s="1"/>
  <c r="AB12" i="2"/>
  <c r="AB13" i="2" s="1"/>
  <c r="AB14" i="2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/>
  <c r="AA11" i="2" s="1"/>
  <c r="AA12" i="2" s="1"/>
  <c r="AA13" i="2" s="1"/>
  <c r="AA14" i="2"/>
  <c r="AA15" i="2"/>
  <c r="AA16" i="2" s="1"/>
  <c r="AA17" i="2" s="1"/>
  <c r="AA18" i="2" s="1"/>
  <c r="AA19" i="2" s="1"/>
  <c r="AA20" i="2" s="1"/>
  <c r="AA21" i="2" s="1"/>
  <c r="AA22" i="2" s="1"/>
  <c r="AA23" i="2" s="1"/>
  <c r="AA24" i="2"/>
  <c r="AA25" i="2" s="1"/>
  <c r="AA26" i="2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/>
  <c r="Z11" i="2"/>
  <c r="Z12" i="2" s="1"/>
  <c r="Z13" i="2" s="1"/>
  <c r="Z14" i="2" s="1"/>
  <c r="Z15" i="2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/>
  <c r="X11" i="2" s="1"/>
  <c r="X12" i="2" s="1"/>
  <c r="X13" i="2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/>
  <c r="W11" i="2"/>
  <c r="W12" i="2"/>
  <c r="W13" i="2" s="1"/>
  <c r="W14" i="2" s="1"/>
  <c r="W15" i="2"/>
  <c r="W16" i="2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/>
  <c r="V11" i="2"/>
  <c r="V12" i="2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/>
  <c r="U11" i="2"/>
  <c r="U12" i="2"/>
  <c r="U13" i="2" s="1"/>
  <c r="U14" i="2" s="1"/>
  <c r="U15" i="2"/>
  <c r="U16" i="2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/>
  <c r="T11" i="2"/>
  <c r="T12" i="2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/>
  <c r="S11" i="2"/>
  <c r="S12" i="2"/>
  <c r="S13" i="2" s="1"/>
  <c r="S14" i="2" s="1"/>
  <c r="S15" i="2"/>
  <c r="S16" i="2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/>
  <c r="R11" i="2"/>
  <c r="R12" i="2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/>
  <c r="Q11" i="2"/>
  <c r="Q12" i="2"/>
  <c r="Q13" i="2" s="1"/>
  <c r="Q14" i="2" s="1"/>
  <c r="Q15" i="2"/>
  <c r="Q16" i="2"/>
  <c r="Q17" i="2" s="1"/>
  <c r="Q18" i="2" s="1"/>
  <c r="Q19" i="2" s="1"/>
  <c r="Q20" i="2" s="1"/>
  <c r="Q21" i="2" s="1"/>
  <c r="Q22" i="2" s="1"/>
  <c r="Q23" i="2" s="1"/>
  <c r="Q24" i="2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/>
  <c r="P11" i="2"/>
  <c r="P12" i="2"/>
  <c r="P13" i="2" s="1"/>
  <c r="P14" i="2" s="1"/>
  <c r="P15" i="2" s="1"/>
  <c r="P16" i="2" s="1"/>
  <c r="P17" i="2" s="1"/>
  <c r="P18" i="2" s="1"/>
  <c r="P19" i="2" s="1"/>
  <c r="P20" i="2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/>
  <c r="O11" i="2"/>
  <c r="O12" i="2"/>
  <c r="O13" i="2" s="1"/>
  <c r="O14" i="2" s="1"/>
  <c r="O15" i="2"/>
  <c r="O16" i="2"/>
  <c r="O17" i="2" s="1"/>
  <c r="O18" i="2" s="1"/>
  <c r="O19" i="2" s="1"/>
  <c r="O20" i="2" s="1"/>
  <c r="O21" i="2" s="1"/>
  <c r="O22" i="2" s="1"/>
  <c r="O23" i="2" s="1"/>
  <c r="O24" i="2"/>
  <c r="O25" i="2" s="1"/>
  <c r="O26" i="2" s="1"/>
  <c r="O27" i="2" s="1"/>
  <c r="O28" i="2" s="1"/>
  <c r="O29" i="2" s="1"/>
  <c r="O30" i="2" s="1"/>
  <c r="O31" i="2" s="1"/>
  <c r="O32" i="2"/>
  <c r="O33" i="2" s="1"/>
  <c r="O34" i="2" s="1"/>
  <c r="O35" i="2" s="1"/>
  <c r="O36" i="2" s="1"/>
  <c r="O37" i="2" s="1"/>
  <c r="O38" i="2" s="1"/>
  <c r="O39" i="2" s="1"/>
  <c r="O40" i="2"/>
  <c r="O41" i="2" s="1"/>
  <c r="O42" i="2" s="1"/>
  <c r="O43" i="2" s="1"/>
  <c r="O44" i="2" s="1"/>
  <c r="O45" i="2" s="1"/>
  <c r="O46" i="2" s="1"/>
  <c r="O47" i="2" s="1"/>
  <c r="O48" i="2" s="1"/>
  <c r="N9" i="2"/>
  <c r="N10" i="2"/>
  <c r="N11" i="2"/>
  <c r="N12" i="2"/>
  <c r="N13" i="2" s="1"/>
  <c r="N14" i="2" s="1"/>
  <c r="N15" i="2" s="1"/>
  <c r="N16" i="2" s="1"/>
  <c r="N17" i="2" s="1"/>
  <c r="N18" i="2" s="1"/>
  <c r="N19" i="2" s="1"/>
  <c r="N20" i="2"/>
  <c r="N21" i="2" s="1"/>
  <c r="N22" i="2" s="1"/>
  <c r="N23" i="2" s="1"/>
  <c r="N24" i="2" s="1"/>
  <c r="N25" i="2" s="1"/>
  <c r="N26" i="2" s="1"/>
  <c r="N27" i="2" s="1"/>
  <c r="N28" i="2"/>
  <c r="N29" i="2" s="1"/>
  <c r="N30" i="2" s="1"/>
  <c r="N31" i="2" s="1"/>
  <c r="N32" i="2" s="1"/>
  <c r="N33" i="2" s="1"/>
  <c r="N34" i="2" s="1"/>
  <c r="N35" i="2" s="1"/>
  <c r="N36" i="2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/>
  <c r="M11" i="2"/>
  <c r="M12" i="2"/>
  <c r="M13" i="2" s="1"/>
  <c r="M14" i="2" s="1"/>
  <c r="M15" i="2"/>
  <c r="M16" i="2"/>
  <c r="M17" i="2" s="1"/>
  <c r="M18" i="2" s="1"/>
  <c r="M19" i="2" s="1"/>
  <c r="M20" i="2" s="1"/>
  <c r="M21" i="2" s="1"/>
  <c r="M22" i="2" s="1"/>
  <c r="M23" i="2" s="1"/>
  <c r="M24" i="2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/>
  <c r="L11" i="2"/>
  <c r="L12" i="2"/>
  <c r="L13" i="2" s="1"/>
  <c r="L14" i="2" s="1"/>
  <c r="L15" i="2" s="1"/>
  <c r="L16" i="2" s="1"/>
  <c r="L17" i="2" s="1"/>
  <c r="L18" i="2" s="1"/>
  <c r="L19" i="2" s="1"/>
  <c r="L20" i="2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/>
  <c r="K11" i="2"/>
  <c r="K12" i="2"/>
  <c r="K13" i="2" s="1"/>
  <c r="K14" i="2" s="1"/>
  <c r="K15" i="2"/>
  <c r="K16" i="2"/>
  <c r="K17" i="2" s="1"/>
  <c r="K18" i="2" s="1"/>
  <c r="K19" i="2" s="1"/>
  <c r="K20" i="2" s="1"/>
  <c r="K21" i="2" s="1"/>
  <c r="K22" i="2" s="1"/>
  <c r="K23" i="2" s="1"/>
  <c r="K24" i="2"/>
  <c r="K25" i="2" s="1"/>
  <c r="K26" i="2" s="1"/>
  <c r="K27" i="2" s="1"/>
  <c r="K28" i="2" s="1"/>
  <c r="K29" i="2" s="1"/>
  <c r="K30" i="2" s="1"/>
  <c r="K31" i="2" s="1"/>
  <c r="K32" i="2"/>
  <c r="K33" i="2" s="1"/>
  <c r="K34" i="2" s="1"/>
  <c r="K35" i="2" s="1"/>
  <c r="K36" i="2" s="1"/>
  <c r="K37" i="2" s="1"/>
  <c r="K38" i="2" s="1"/>
  <c r="K39" i="2" s="1"/>
  <c r="K40" i="2"/>
  <c r="K41" i="2" s="1"/>
  <c r="K42" i="2" s="1"/>
  <c r="K43" i="2" s="1"/>
  <c r="K44" i="2" s="1"/>
  <c r="K45" i="2" s="1"/>
  <c r="K46" i="2" s="1"/>
  <c r="K47" i="2" s="1"/>
  <c r="K48" i="2" s="1"/>
  <c r="J9" i="2"/>
  <c r="J10" i="2"/>
  <c r="J11" i="2"/>
  <c r="J12" i="2"/>
  <c r="J13" i="2" s="1"/>
  <c r="J14" i="2" s="1"/>
  <c r="J15" i="2" s="1"/>
  <c r="J16" i="2" s="1"/>
  <c r="J17" i="2" s="1"/>
  <c r="J18" i="2" s="1"/>
  <c r="J19" i="2" s="1"/>
  <c r="J20" i="2"/>
  <c r="J21" i="2" s="1"/>
  <c r="J22" i="2" s="1"/>
  <c r="J23" i="2" s="1"/>
  <c r="J24" i="2" s="1"/>
  <c r="J25" i="2" s="1"/>
  <c r="J26" i="2" s="1"/>
  <c r="J27" i="2" s="1"/>
  <c r="J28" i="2"/>
  <c r="J29" i="2" s="1"/>
  <c r="J30" i="2" s="1"/>
  <c r="J31" i="2" s="1"/>
  <c r="J32" i="2" s="1"/>
  <c r="J33" i="2" s="1"/>
  <c r="J34" i="2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/>
  <c r="I11" i="2"/>
  <c r="I12" i="2" s="1"/>
  <c r="I13" i="2" s="1"/>
  <c r="I14" i="2" s="1"/>
  <c r="I15" i="2"/>
  <c r="I16" i="2" s="1"/>
  <c r="I17" i="2" s="1"/>
  <c r="I18" i="2" s="1"/>
  <c r="I19" i="2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1" i="1"/>
  <c r="G10" i="1"/>
  <c r="H21" i="1" s="1"/>
  <c r="H15" i="1"/>
  <c r="F28" i="1"/>
  <c r="H30" i="1"/>
  <c r="G28" i="1"/>
  <c r="E28" i="1"/>
  <c r="E29" i="1"/>
  <c r="H16" i="1" l="1"/>
  <c r="H17" i="1" s="1"/>
  <c r="G15" i="1" s="1"/>
  <c r="E15" i="1"/>
  <c r="F10" i="1"/>
  <c r="D10" i="1" s="1"/>
  <c r="F29" i="1"/>
  <c r="F11" i="1"/>
  <c r="D11" i="1" s="1"/>
  <c r="E30" i="1"/>
  <c r="F21" i="1"/>
  <c r="E21" i="1"/>
  <c r="H22" i="1"/>
  <c r="F16" i="1" l="1"/>
  <c r="F15" i="1"/>
  <c r="E22" i="1"/>
  <c r="E23" i="1" s="1"/>
  <c r="F22" i="1"/>
  <c r="F23" i="1" s="1"/>
  <c r="D21" i="1" s="1"/>
  <c r="H23" i="1"/>
  <c r="F30" i="1"/>
  <c r="D28" i="1" s="1"/>
  <c r="G16" i="1"/>
  <c r="G17" i="1" s="1"/>
  <c r="E16" i="1"/>
  <c r="E17" i="1" s="1"/>
  <c r="G29" i="1" l="1"/>
  <c r="G30" i="1" s="1"/>
  <c r="G21" i="1"/>
  <c r="F17" i="1"/>
  <c r="D15" i="1"/>
  <c r="D22" i="1"/>
  <c r="D23" i="1" s="1"/>
  <c r="D29" i="1"/>
  <c r="D30" i="1" s="1"/>
  <c r="G22" i="1"/>
  <c r="D16" i="1"/>
  <c r="G23" i="1" l="1"/>
  <c r="D17" i="1"/>
</calcChain>
</file>

<file path=xl/sharedStrings.xml><?xml version="1.0" encoding="utf-8"?>
<sst xmlns="http://schemas.openxmlformats.org/spreadsheetml/2006/main" count="84" uniqueCount="46">
  <si>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</si>
  <si>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</si>
  <si>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</si>
  <si>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</si>
  <si>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</si>
  <si>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</si>
  <si>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</si>
  <si>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</si>
  <si>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</si>
  <si>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</si>
  <si>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</si>
  <si>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</si>
  <si>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</si>
  <si>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>מלא את הטורים "שנים" ו"משכורת"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</si>
  <si>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</si>
  <si>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</si>
  <si>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</si>
  <si>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</si>
  <si>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</si>
  <si>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</si>
  <si>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</si>
  <si>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</si>
  <si>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</si>
  <si>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</si>
  <si>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</si>
  <si>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</si>
  <si>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</si>
  <si>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</si>
  <si>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</si>
  <si>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</si>
  <si>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</si>
  <si>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</si>
  <si>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</si>
  <si>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</si>
  <si>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</si>
  <si>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</si>
  <si>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</si>
  <si>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</si>
  <si>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</si>
  <si>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</si>
  <si>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</si>
  <si>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</si>
  <si>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</si>
  <si>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</si>
  <si>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</si>
  <si>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חישוב פנסיה מפורט לפי כל תקופת השרות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</si>
</sst>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&quot;₪&quot;\ #,##0"/>
    <numFmt numFmtId="165" formatCode="&quot;₪&quot;\ 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8" fillId="0" borderId="0" xfId="0" applyFont="1" applyBorder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 applyAlignme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3" fillId="0" borderId="0" xfId="0" applyNumberFormat="1" applyFont="1" applyBorder="1"/>
    <xf numFmtId="0" fontId="3" fillId="0" borderId="3" xfId="0" applyFont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3" fillId="0" borderId="2" xfId="0" applyFont="1" applyBorder="1"/>
    <xf numFmtId="9" fontId="0" fillId="0" borderId="0" xfId="0" applyNumberForma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2" fillId="0" borderId="3" xfId="0" applyFont="1" applyFill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4" fontId="0" fillId="0" borderId="0" xfId="0" applyNumberFormat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/>
    <xf numFmtId="0" fontId="5" fillId="0" borderId="0" xfId="0" applyFont="1" applyBorder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workbookViewId="0">
      <selection activeCell="K6" sqref="K6"/>
    </sheetView>
  </sheetViews>
  <sheetFormatPr defaultRowHeight="12.75" x14ac:dyDescent="0.2"/>
  <cols>
    <col min="3" max="3" width="11" bestFit="1" customWidth="1"/>
    <col min="6" max="6" width="10.140625" bestFit="1" customWidth="1"/>
    <col min="8" max="8" width="9.7109375" customWidth="1"/>
    <col min="9" max="9" width="11.140625" customWidth="1"/>
    <col min="12" max="12" width="10.140625" bestFit="1" customWidth="1"/>
  </cols>
  <sheetData>
    <row r="1" spans="3:12" s="13" customFormat="1" ht="15.75" x14ac:dyDescent="0.25">
      <c r="G1" s="24"/>
      <c r="J1" s="13" t="s">
        <v>14</v>
      </c>
    </row>
    <row r="2" spans="3:12" s="13" customFormat="1" ht="15.75" x14ac:dyDescent="0.25">
      <c r="I2" s="5" t="s">
        <v>16</v>
      </c>
    </row>
    <row r="3" spans="3:12" s="13" customFormat="1" ht="15.75" x14ac:dyDescent="0.25">
      <c r="I3" s="25" t="s">
        <v>11</v>
      </c>
    </row>
    <row r="4" spans="3:12" ht="13.5" thickBot="1" x14ac:dyDescent="0.25">
      <c r="H4" s="21" t="s">
        <v>13</v>
      </c>
    </row>
    <row r="5" spans="3:12" ht="13.5" thickBot="1" x14ac:dyDescent="0.25">
      <c r="F5" s="17" t="s">
        <v>1</v>
      </c>
      <c r="G5" s="18" t="s">
        <v>4</v>
      </c>
      <c r="H5" s="23"/>
      <c r="K5">
        <f>IF(L5=31/3/2014, 24, 22.33)</f>
        <v>22.33</v>
      </c>
      <c r="L5" s="68">
        <v>41729</v>
      </c>
    </row>
    <row r="6" spans="3:12" x14ac:dyDescent="0.2">
      <c r="C6" s="46"/>
      <c r="F6" s="29">
        <v>33706</v>
      </c>
      <c r="G6" s="19">
        <v>24</v>
      </c>
      <c r="H6" s="26" t="s">
        <v>2</v>
      </c>
    </row>
    <row r="7" spans="3:12" ht="13.5" thickBot="1" x14ac:dyDescent="0.25">
      <c r="C7" s="47"/>
      <c r="F7" s="30">
        <f>+'דרוג מחר'!C55</f>
        <v>14891.775332342784</v>
      </c>
      <c r="G7" s="33">
        <v>20.25</v>
      </c>
      <c r="H7" s="45" t="s">
        <v>3</v>
      </c>
    </row>
    <row r="8" spans="3:12" ht="13.5" thickBot="1" x14ac:dyDescent="0.25">
      <c r="I8" t="s">
        <v>20</v>
      </c>
    </row>
    <row r="9" spans="3:12" x14ac:dyDescent="0.2">
      <c r="D9" s="17" t="s">
        <v>43</v>
      </c>
      <c r="E9" s="19" t="s">
        <v>42</v>
      </c>
      <c r="F9" s="48" t="s">
        <v>21</v>
      </c>
      <c r="G9" s="36"/>
      <c r="H9" s="43"/>
      <c r="I9" s="23"/>
      <c r="K9" t="s">
        <v>0</v>
      </c>
    </row>
    <row r="10" spans="3:12" x14ac:dyDescent="0.2">
      <c r="D10" s="63">
        <f>F10*E10</f>
        <v>17567.270403072518</v>
      </c>
      <c r="E10" s="37">
        <v>0.7</v>
      </c>
      <c r="F10" s="31">
        <f>(($F$6*$G$6)+($F$7* G7))/G10</f>
        <v>25096.100575817887</v>
      </c>
      <c r="G10" s="21">
        <f>SUM(G6:G7)</f>
        <v>44.25</v>
      </c>
      <c r="H10" s="20" t="s">
        <v>5</v>
      </c>
      <c r="I10" s="38" t="s">
        <v>18</v>
      </c>
    </row>
    <row r="11" spans="3:12" ht="13.5" thickBot="1" x14ac:dyDescent="0.25">
      <c r="D11" s="39">
        <f>F11*E11</f>
        <v>19455.070573115412</v>
      </c>
      <c r="E11" s="40">
        <v>0.7</v>
      </c>
      <c r="F11" s="44">
        <f>(($F$6*$G$6)+($F$7*(35-G6)))/G11</f>
        <v>27792.957961593445</v>
      </c>
      <c r="G11" s="22">
        <f>35</f>
        <v>35</v>
      </c>
      <c r="H11" s="41" t="s">
        <v>19</v>
      </c>
      <c r="I11" s="42" t="s">
        <v>17</v>
      </c>
    </row>
    <row r="12" spans="3:12" x14ac:dyDescent="0.2">
      <c r="D12" s="35"/>
      <c r="E12" s="37"/>
      <c r="F12" s="31"/>
      <c r="G12" s="21"/>
      <c r="H12" s="34"/>
      <c r="I12" s="64"/>
    </row>
    <row r="13" spans="3:12" ht="15.75" x14ac:dyDescent="0.25">
      <c r="J13" s="13" t="s">
        <v>44</v>
      </c>
    </row>
    <row r="14" spans="3:12" x14ac:dyDescent="0.2">
      <c r="D14" t="s">
        <v>8</v>
      </c>
      <c r="F14" s="8">
        <v>0.02</v>
      </c>
      <c r="H14" s="6" t="s">
        <v>7</v>
      </c>
      <c r="I14" s="5" t="s">
        <v>0</v>
      </c>
    </row>
    <row r="15" spans="3:12" x14ac:dyDescent="0.2">
      <c r="D15" s="1">
        <f>F15/$F$17</f>
        <v>0.83160222622668267</v>
      </c>
      <c r="E15" s="1">
        <f>H15*$F$14</f>
        <v>0.48</v>
      </c>
      <c r="F15" s="31">
        <f>F6*E15</f>
        <v>16178.88</v>
      </c>
      <c r="G15" s="9">
        <f>H15/H17</f>
        <v>0.68571428571428572</v>
      </c>
      <c r="H15">
        <f>+G6</f>
        <v>24</v>
      </c>
      <c r="I15" s="5" t="s">
        <v>2</v>
      </c>
    </row>
    <row r="16" spans="3:12" x14ac:dyDescent="0.2">
      <c r="D16" s="4">
        <f>F16/$F$17</f>
        <v>0.16839777377331733</v>
      </c>
      <c r="E16" s="4">
        <f>H16*$F$14</f>
        <v>0.22</v>
      </c>
      <c r="F16" s="32">
        <f>F7*H16*F14</f>
        <v>3276.1905731154125</v>
      </c>
      <c r="G16" s="10">
        <f>H16/H17</f>
        <v>0.31428571428571428</v>
      </c>
      <c r="H16" s="12">
        <f>IF(H15&gt;35,0,35-H15)</f>
        <v>11</v>
      </c>
      <c r="I16" s="5" t="s">
        <v>3</v>
      </c>
    </row>
    <row r="17" spans="2:10" x14ac:dyDescent="0.2">
      <c r="D17" s="1">
        <f>SUM(D15:D16)</f>
        <v>1</v>
      </c>
      <c r="E17" s="7">
        <f>SUM(E15:E16)</f>
        <v>0.7</v>
      </c>
      <c r="F17" s="35">
        <f>SUM(F15:F16)</f>
        <v>19455.070573115412</v>
      </c>
      <c r="G17" s="9">
        <f>SUM(G15:G16)</f>
        <v>1</v>
      </c>
      <c r="H17" s="5">
        <f>SUM(H15:H16)</f>
        <v>35</v>
      </c>
      <c r="I17" s="2" t="s">
        <v>6</v>
      </c>
      <c r="J17" t="s">
        <v>0</v>
      </c>
    </row>
    <row r="18" spans="2:10" x14ac:dyDescent="0.2">
      <c r="F18" s="28" t="s">
        <v>12</v>
      </c>
      <c r="I18" t="s">
        <v>0</v>
      </c>
    </row>
    <row r="19" spans="2:10" ht="15.75" x14ac:dyDescent="0.25">
      <c r="J19" s="13" t="s">
        <v>45</v>
      </c>
    </row>
    <row r="20" spans="2:10" x14ac:dyDescent="0.2">
      <c r="D20" t="s">
        <v>8</v>
      </c>
      <c r="E20" t="s">
        <v>10</v>
      </c>
      <c r="F20" s="8">
        <v>0.02</v>
      </c>
      <c r="H20" s="6" t="s">
        <v>7</v>
      </c>
      <c r="I20" s="6" t="s">
        <v>1</v>
      </c>
      <c r="J20" s="15" t="s">
        <v>0</v>
      </c>
    </row>
    <row r="21" spans="2:10" x14ac:dyDescent="0.2">
      <c r="D21" s="9">
        <f>F21/F23</f>
        <v>0.72844864020821143</v>
      </c>
      <c r="E21" s="1">
        <f>H21*$F$14</f>
        <v>0.37966101694915255</v>
      </c>
      <c r="F21" s="31">
        <f>F6*$F$20*H21</f>
        <v>12796.854237288135</v>
      </c>
      <c r="G21" s="9">
        <f>H21/$H$23</f>
        <v>0.5423728813559322</v>
      </c>
      <c r="H21" s="2">
        <f>G6/$G$10*35</f>
        <v>18.983050847457626</v>
      </c>
      <c r="I21" s="5" t="s">
        <v>2</v>
      </c>
    </row>
    <row r="22" spans="2:10" x14ac:dyDescent="0.2">
      <c r="D22" s="10">
        <f>F22/F23</f>
        <v>0.27155135979178852</v>
      </c>
      <c r="E22" s="4">
        <f>H22*$F$14</f>
        <v>0.32033898305084746</v>
      </c>
      <c r="F22" s="32">
        <f>F7*$F$20*H22</f>
        <v>4770.4161657843833</v>
      </c>
      <c r="G22" s="10">
        <f>H22/$H$23</f>
        <v>0.4576271186440678</v>
      </c>
      <c r="H22" s="14">
        <f>G7/$G$10*35</f>
        <v>16.016949152542374</v>
      </c>
      <c r="I22" s="5" t="s">
        <v>3</v>
      </c>
    </row>
    <row r="23" spans="2:10" x14ac:dyDescent="0.2">
      <c r="D23" s="9">
        <f>SUM(D21:D22)</f>
        <v>1</v>
      </c>
      <c r="E23" s="7">
        <f>SUM(E21:E22)</f>
        <v>0.7</v>
      </c>
      <c r="F23" s="35">
        <f>SUM(F21:F22)</f>
        <v>17567.270403072518</v>
      </c>
      <c r="G23" s="9">
        <f>SUM(G21:G22)</f>
        <v>1</v>
      </c>
      <c r="H23" s="5">
        <f>SUM(H21:H22)</f>
        <v>35</v>
      </c>
      <c r="I23" s="16" t="s">
        <v>9</v>
      </c>
      <c r="J23" t="s">
        <v>0</v>
      </c>
    </row>
    <row r="24" spans="2:10" x14ac:dyDescent="0.2">
      <c r="F24" s="27" t="s">
        <v>12</v>
      </c>
    </row>
    <row r="25" spans="2:10" ht="15.75" x14ac:dyDescent="0.25">
      <c r="J25" s="13" t="s">
        <v>15</v>
      </c>
    </row>
    <row r="26" spans="2:10" x14ac:dyDescent="0.2">
      <c r="F26" t="s">
        <v>0</v>
      </c>
    </row>
    <row r="27" spans="2:10" x14ac:dyDescent="0.2">
      <c r="D27" t="s">
        <v>8</v>
      </c>
      <c r="E27" t="s">
        <v>10</v>
      </c>
      <c r="F27" s="8">
        <v>0.02</v>
      </c>
      <c r="H27" s="6" t="s">
        <v>7</v>
      </c>
      <c r="I27" s="6" t="s">
        <v>1</v>
      </c>
    </row>
    <row r="28" spans="2:10" x14ac:dyDescent="0.2">
      <c r="D28" s="9">
        <f>F28/F30</f>
        <v>0.69357084289346049</v>
      </c>
      <c r="E28" s="1">
        <f>H28*$F$14</f>
        <v>0.35000000000000003</v>
      </c>
      <c r="F28" s="31">
        <f>H28*F6*$F$27</f>
        <v>11797.1</v>
      </c>
      <c r="G28" s="9">
        <f>H28/H30</f>
        <v>0.5</v>
      </c>
      <c r="H28" s="2">
        <v>17.5</v>
      </c>
      <c r="I28" s="5" t="s">
        <v>2</v>
      </c>
    </row>
    <row r="29" spans="2:10" x14ac:dyDescent="0.2">
      <c r="B29" s="1"/>
      <c r="C29" s="2"/>
      <c r="D29" s="10">
        <f>F29/F30</f>
        <v>0.30642915710653967</v>
      </c>
      <c r="E29" s="4">
        <f>H29*$F$14</f>
        <v>0.35000000000000003</v>
      </c>
      <c r="F29" s="32">
        <f>H29*F7*$F$27</f>
        <v>5212.1213663199742</v>
      </c>
      <c r="G29" s="10">
        <f>H29/$H$23</f>
        <v>0.5</v>
      </c>
      <c r="H29" s="11">
        <v>17.5</v>
      </c>
      <c r="I29" s="5" t="s">
        <v>3</v>
      </c>
    </row>
    <row r="30" spans="2:10" x14ac:dyDescent="0.2">
      <c r="B30" s="4"/>
      <c r="C30" s="2"/>
      <c r="D30" s="9">
        <f>SUM(D28:D29)</f>
        <v>1.0000000000000002</v>
      </c>
      <c r="E30" s="7">
        <f>SUM(E28:E29)</f>
        <v>0.70000000000000007</v>
      </c>
      <c r="F30" s="35">
        <f>SUM(F28:F29)</f>
        <v>17009.221366319973</v>
      </c>
      <c r="G30" s="9">
        <f>SUM(G28:G29)</f>
        <v>1</v>
      </c>
      <c r="H30" s="5">
        <f>SUM(H28:H29)</f>
        <v>35</v>
      </c>
      <c r="I30" s="16" t="s">
        <v>9</v>
      </c>
    </row>
    <row r="31" spans="2:10" x14ac:dyDescent="0.2">
      <c r="B31" s="1"/>
      <c r="C31" s="3"/>
      <c r="D31" s="3"/>
      <c r="F31" s="27" t="s">
        <v>12</v>
      </c>
      <c r="G31" s="5"/>
      <c r="H31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A41" workbookViewId="0">
      <selection activeCell="G60" sqref="G60"/>
    </sheetView>
  </sheetViews>
  <sheetFormatPr defaultRowHeight="12.75" x14ac:dyDescent="0.2"/>
  <sheetData>
    <row r="1" spans="2:30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75" x14ac:dyDescent="0.25">
      <c r="B2" s="2"/>
      <c r="C2" s="2"/>
      <c r="D2" s="2"/>
      <c r="E2" s="2"/>
      <c r="F2" s="2"/>
      <c r="G2" s="2"/>
      <c r="J2" s="49"/>
      <c r="K2" s="49" t="s">
        <v>22</v>
      </c>
      <c r="L2" s="49"/>
      <c r="M2" s="49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75" x14ac:dyDescent="0.25">
      <c r="B3" s="2"/>
      <c r="C3" s="2"/>
      <c r="D3" s="2"/>
      <c r="E3" s="2"/>
      <c r="F3" s="2"/>
      <c r="I3" s="49"/>
      <c r="K3" s="51" t="s">
        <v>23</v>
      </c>
      <c r="L3" s="49"/>
      <c r="M3" s="49"/>
      <c r="N3" s="50"/>
      <c r="O3" s="5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75" x14ac:dyDescent="0.25">
      <c r="B4" s="2"/>
      <c r="C4" s="2"/>
      <c r="D4" s="2"/>
      <c r="E4" s="2"/>
      <c r="F4" s="2"/>
      <c r="G4" s="2"/>
      <c r="H4" s="51"/>
      <c r="I4" s="51" t="s">
        <v>24</v>
      </c>
      <c r="J4" s="51" t="s">
        <v>25</v>
      </c>
      <c r="K4" s="51"/>
      <c r="L4" s="51"/>
      <c r="M4" s="5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75" x14ac:dyDescent="0.25">
      <c r="B5" s="2"/>
      <c r="C5" s="2"/>
      <c r="D5" s="2"/>
      <c r="E5" s="2"/>
      <c r="F5" s="2"/>
      <c r="G5" s="2"/>
      <c r="H5" s="51"/>
      <c r="I5" s="51"/>
      <c r="J5" s="51"/>
      <c r="K5" s="51"/>
      <c r="L5" s="51"/>
      <c r="M5" s="5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75" x14ac:dyDescent="0.25">
      <c r="B6" s="52" t="s">
        <v>26</v>
      </c>
      <c r="C6" s="53" t="s">
        <v>27</v>
      </c>
      <c r="D6" s="53">
        <v>46</v>
      </c>
      <c r="E6" s="53" t="s">
        <v>28</v>
      </c>
      <c r="F6" s="53">
        <v>45</v>
      </c>
      <c r="G6" s="53" t="s">
        <v>29</v>
      </c>
      <c r="H6" s="53">
        <v>44</v>
      </c>
      <c r="I6" s="53" t="s">
        <v>30</v>
      </c>
      <c r="J6" s="53">
        <v>43</v>
      </c>
      <c r="K6" s="53" t="s">
        <v>31</v>
      </c>
      <c r="L6" s="53">
        <v>42</v>
      </c>
      <c r="M6" s="53" t="s">
        <v>32</v>
      </c>
      <c r="N6" s="53">
        <v>41</v>
      </c>
      <c r="O6" s="53" t="s">
        <v>33</v>
      </c>
      <c r="P6" s="53">
        <v>40</v>
      </c>
      <c r="Q6" s="53" t="s">
        <v>34</v>
      </c>
      <c r="R6" s="53">
        <v>39</v>
      </c>
      <c r="S6" s="53" t="s">
        <v>35</v>
      </c>
      <c r="T6" s="53">
        <v>38</v>
      </c>
      <c r="U6" s="53" t="s">
        <v>36</v>
      </c>
      <c r="V6" s="53">
        <v>37</v>
      </c>
      <c r="W6" s="53" t="s">
        <v>37</v>
      </c>
      <c r="X6" s="53">
        <v>36</v>
      </c>
      <c r="Y6" s="53" t="s">
        <v>38</v>
      </c>
      <c r="Z6" s="53">
        <v>35</v>
      </c>
      <c r="AA6" s="53" t="s">
        <v>39</v>
      </c>
      <c r="AB6" s="53">
        <v>34</v>
      </c>
      <c r="AC6" s="52" t="s">
        <v>26</v>
      </c>
      <c r="AD6" s="54"/>
    </row>
    <row r="7" spans="2:30" ht="15.75" x14ac:dyDescent="0.25">
      <c r="B7" s="5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52"/>
      <c r="AD7" s="2"/>
    </row>
    <row r="8" spans="2:30" ht="15.75" x14ac:dyDescent="0.25">
      <c r="B8" s="56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57">
        <v>0</v>
      </c>
      <c r="AD8" s="2"/>
    </row>
    <row r="9" spans="2:30" ht="15.75" x14ac:dyDescent="0.25">
      <c r="B9" s="56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57">
        <v>1</v>
      </c>
      <c r="AD9" s="2"/>
    </row>
    <row r="10" spans="2:30" ht="15.75" x14ac:dyDescent="0.25">
      <c r="B10" s="56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57">
        <v>2</v>
      </c>
      <c r="AD10" s="2"/>
    </row>
    <row r="11" spans="2:30" ht="15.75" x14ac:dyDescent="0.25">
      <c r="B11" s="56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57">
        <v>3</v>
      </c>
      <c r="AD11" s="2"/>
    </row>
    <row r="12" spans="2:30" ht="15.75" x14ac:dyDescent="0.25">
      <c r="B12" s="56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57">
        <v>4</v>
      </c>
      <c r="AD12" s="2"/>
    </row>
    <row r="13" spans="2:30" ht="15.75" x14ac:dyDescent="0.25">
      <c r="B13" s="56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57">
        <v>5</v>
      </c>
      <c r="AD13" s="2"/>
    </row>
    <row r="14" spans="2:30" ht="15.75" x14ac:dyDescent="0.25">
      <c r="B14" s="56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57">
        <v>6</v>
      </c>
      <c r="AD14" s="2"/>
    </row>
    <row r="15" spans="2:30" ht="15.75" x14ac:dyDescent="0.25">
      <c r="B15" s="56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57">
        <v>7</v>
      </c>
      <c r="AD15" s="2"/>
    </row>
    <row r="16" spans="2:30" ht="15.75" x14ac:dyDescent="0.25">
      <c r="B16" s="56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57">
        <v>8</v>
      </c>
      <c r="AD16" s="2"/>
    </row>
    <row r="17" spans="2:30" ht="15.75" x14ac:dyDescent="0.25">
      <c r="B17" s="56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57">
        <v>9</v>
      </c>
      <c r="AD17" s="2"/>
    </row>
    <row r="18" spans="2:30" ht="15.75" x14ac:dyDescent="0.25">
      <c r="B18" s="56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57">
        <v>10</v>
      </c>
      <c r="AD18" s="2"/>
    </row>
    <row r="19" spans="2:30" ht="15.75" x14ac:dyDescent="0.25">
      <c r="B19" s="56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57">
        <v>11</v>
      </c>
      <c r="AD19" s="2"/>
    </row>
    <row r="20" spans="2:30" ht="15.75" x14ac:dyDescent="0.25">
      <c r="B20" s="56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57">
        <v>12</v>
      </c>
      <c r="AD20" s="2"/>
    </row>
    <row r="21" spans="2:30" ht="15.75" x14ac:dyDescent="0.25">
      <c r="B21" s="56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57">
        <v>13</v>
      </c>
      <c r="AD21" s="2"/>
    </row>
    <row r="22" spans="2:30" ht="15.75" x14ac:dyDescent="0.25">
      <c r="B22" s="56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57">
        <v>14</v>
      </c>
      <c r="AD22" s="2"/>
    </row>
    <row r="23" spans="2:30" ht="15.75" x14ac:dyDescent="0.25">
      <c r="B23" s="56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57">
        <v>15</v>
      </c>
      <c r="AD23" s="2"/>
    </row>
    <row r="24" spans="2:30" ht="15.75" x14ac:dyDescent="0.25">
      <c r="B24" s="56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57">
        <v>16</v>
      </c>
      <c r="AD24" s="2"/>
    </row>
    <row r="25" spans="2:30" ht="15.75" x14ac:dyDescent="0.25">
      <c r="B25" s="56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57">
        <v>17</v>
      </c>
      <c r="AD25" s="2"/>
    </row>
    <row r="26" spans="2:30" ht="15.75" x14ac:dyDescent="0.25">
      <c r="B26" s="56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57">
        <v>18</v>
      </c>
      <c r="AD26" s="2"/>
    </row>
    <row r="27" spans="2:30" ht="15.75" x14ac:dyDescent="0.25">
      <c r="B27" s="56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57">
        <v>19</v>
      </c>
      <c r="AD27" s="2"/>
    </row>
    <row r="28" spans="2:30" ht="15.75" x14ac:dyDescent="0.25">
      <c r="B28" s="56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57">
        <v>20</v>
      </c>
      <c r="AD28" s="2"/>
    </row>
    <row r="29" spans="2:30" ht="15.75" x14ac:dyDescent="0.25">
      <c r="B29" s="56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57">
        <v>21</v>
      </c>
      <c r="AD29" s="2"/>
    </row>
    <row r="30" spans="2:30" ht="15.75" x14ac:dyDescent="0.25">
      <c r="B30" s="56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57">
        <v>22</v>
      </c>
      <c r="AD30" s="2"/>
    </row>
    <row r="31" spans="2:30" ht="15.75" x14ac:dyDescent="0.25">
      <c r="B31" s="56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57">
        <v>23</v>
      </c>
      <c r="AD31" s="2"/>
    </row>
    <row r="32" spans="2:30" ht="15.75" x14ac:dyDescent="0.25">
      <c r="B32" s="56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57">
        <v>24</v>
      </c>
      <c r="AD32" s="2"/>
    </row>
    <row r="33" spans="2:30" ht="15.75" x14ac:dyDescent="0.25">
      <c r="B33" s="56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57">
        <v>25</v>
      </c>
      <c r="AD33" s="2"/>
    </row>
    <row r="34" spans="2:30" ht="15.75" x14ac:dyDescent="0.25">
      <c r="B34" s="56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57">
        <v>26</v>
      </c>
      <c r="AD34" s="2"/>
    </row>
    <row r="35" spans="2:30" ht="15.75" x14ac:dyDescent="0.25">
      <c r="B35" s="56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57">
        <v>27</v>
      </c>
      <c r="AD35" s="2"/>
    </row>
    <row r="36" spans="2:30" ht="15.75" x14ac:dyDescent="0.25">
      <c r="B36" s="56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57">
        <v>28</v>
      </c>
      <c r="AD36" s="2"/>
    </row>
    <row r="37" spans="2:30" ht="15.75" x14ac:dyDescent="0.25">
      <c r="B37" s="56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57">
        <v>29</v>
      </c>
      <c r="AD37" s="2"/>
    </row>
    <row r="38" spans="2:30" ht="15.75" x14ac:dyDescent="0.25">
      <c r="B38" s="56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57">
        <v>30</v>
      </c>
      <c r="AD38" s="2"/>
    </row>
    <row r="39" spans="2:30" ht="15.75" x14ac:dyDescent="0.25">
      <c r="B39" s="56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57">
        <v>31</v>
      </c>
      <c r="AD39" s="2"/>
    </row>
    <row r="40" spans="2:30" ht="15.75" x14ac:dyDescent="0.25">
      <c r="B40" s="56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57">
        <v>32</v>
      </c>
      <c r="AD40" s="2"/>
    </row>
    <row r="41" spans="2:30" ht="15.75" x14ac:dyDescent="0.25">
      <c r="B41" s="56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57">
        <v>33</v>
      </c>
      <c r="AD41" s="2"/>
    </row>
    <row r="42" spans="2:30" ht="15.75" x14ac:dyDescent="0.25">
      <c r="B42" s="56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57">
        <v>34</v>
      </c>
      <c r="AD42" s="2"/>
    </row>
    <row r="43" spans="2:30" ht="15.75" x14ac:dyDescent="0.25">
      <c r="B43" s="56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57">
        <v>35</v>
      </c>
      <c r="AD43" s="2"/>
    </row>
    <row r="44" spans="2:30" ht="15.75" x14ac:dyDescent="0.25">
      <c r="B44" s="56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57">
        <v>36</v>
      </c>
      <c r="AD44" s="2"/>
    </row>
    <row r="45" spans="2:30" ht="15.75" x14ac:dyDescent="0.25">
      <c r="B45" s="56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57">
        <v>37</v>
      </c>
      <c r="AD45" s="2"/>
    </row>
    <row r="46" spans="2:30" ht="15.75" x14ac:dyDescent="0.25">
      <c r="B46" s="56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57">
        <v>38</v>
      </c>
      <c r="AD46" s="2"/>
    </row>
    <row r="47" spans="2:30" ht="15.75" x14ac:dyDescent="0.25">
      <c r="B47" s="56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57">
        <v>39</v>
      </c>
      <c r="AD47" s="2"/>
    </row>
    <row r="48" spans="2:30" ht="15.75" x14ac:dyDescent="0.25">
      <c r="B48" s="56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57">
        <v>40</v>
      </c>
      <c r="AD48" s="2"/>
    </row>
    <row r="49" spans="1:30" ht="15" x14ac:dyDescent="0.2">
      <c r="B49" s="5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9"/>
      <c r="AD49" s="2"/>
    </row>
    <row r="50" spans="1:30" ht="15.75" x14ac:dyDescent="0.25">
      <c r="B50" s="60"/>
      <c r="C50" s="53" t="s">
        <v>27</v>
      </c>
      <c r="D50" s="53">
        <v>46</v>
      </c>
      <c r="E50" s="53" t="s">
        <v>28</v>
      </c>
      <c r="F50" s="53">
        <v>45</v>
      </c>
      <c r="G50" s="53" t="s">
        <v>29</v>
      </c>
      <c r="H50" s="53">
        <v>44</v>
      </c>
      <c r="I50" s="53" t="s">
        <v>30</v>
      </c>
      <c r="J50" s="53">
        <v>43</v>
      </c>
      <c r="K50" s="53" t="s">
        <v>31</v>
      </c>
      <c r="L50" s="53">
        <v>42</v>
      </c>
      <c r="M50" s="53" t="s">
        <v>32</v>
      </c>
      <c r="N50" s="53">
        <v>41</v>
      </c>
      <c r="O50" s="53" t="s">
        <v>33</v>
      </c>
      <c r="P50" s="53">
        <v>40</v>
      </c>
      <c r="Q50" s="53" t="s">
        <v>34</v>
      </c>
      <c r="R50" s="53">
        <v>39</v>
      </c>
      <c r="S50" s="53" t="s">
        <v>35</v>
      </c>
      <c r="T50" s="53">
        <v>38</v>
      </c>
      <c r="U50" s="53" t="s">
        <v>36</v>
      </c>
      <c r="V50" s="53">
        <v>37</v>
      </c>
      <c r="W50" s="53" t="s">
        <v>37</v>
      </c>
      <c r="X50" s="53">
        <v>36</v>
      </c>
      <c r="Y50" s="53" t="s">
        <v>38</v>
      </c>
      <c r="Z50" s="53">
        <v>35</v>
      </c>
      <c r="AA50" s="53" t="s">
        <v>39</v>
      </c>
      <c r="AB50" s="53">
        <v>34</v>
      </c>
      <c r="AC50" s="2"/>
      <c r="AD50" s="2"/>
    </row>
    <row r="51" spans="1:30" x14ac:dyDescent="0.2">
      <c r="A51" s="62" t="s">
        <v>41</v>
      </c>
      <c r="B51" s="61" t="s">
        <v>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">
      <c r="B52" s="2">
        <v>1.22</v>
      </c>
      <c r="C52" s="2">
        <f t="shared" ref="C52:H52" si="6">C48*$B52</f>
        <v>13200.995990232521</v>
      </c>
      <c r="D52" s="2">
        <f t="shared" si="6"/>
        <v>12223.14509167846</v>
      </c>
      <c r="E52" s="2">
        <f t="shared" si="6"/>
        <v>11380.175067271228</v>
      </c>
      <c r="F52" s="2">
        <f t="shared" si="6"/>
        <v>10537.187323358743</v>
      </c>
      <c r="G52" s="2">
        <f t="shared" si="6"/>
        <v>9890.17730777836</v>
      </c>
      <c r="H52" s="2">
        <f t="shared" si="6"/>
        <v>9243.1495726927042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">
      <c r="B53" s="2">
        <v>1.036</v>
      </c>
      <c r="C53" s="2">
        <f t="shared" ref="C53:H55" si="7">C52*$B53</f>
        <v>13676.231845880891</v>
      </c>
      <c r="D53" s="2">
        <f t="shared" si="7"/>
        <v>12663.178314978884</v>
      </c>
      <c r="E53" s="2">
        <f t="shared" si="7"/>
        <v>11789.861369692992</v>
      </c>
      <c r="F53" s="2">
        <f t="shared" si="7"/>
        <v>10916.526066999659</v>
      </c>
      <c r="G53" s="2">
        <f t="shared" si="7"/>
        <v>10246.223690858382</v>
      </c>
      <c r="H53" s="2">
        <f t="shared" si="7"/>
        <v>9575.9029573096414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">
      <c r="B54" s="2">
        <v>1.0469999999999999</v>
      </c>
      <c r="C54" s="2">
        <f t="shared" si="7"/>
        <v>14319.014742637291</v>
      </c>
      <c r="D54" s="2">
        <f t="shared" si="7"/>
        <v>13258.347695782892</v>
      </c>
      <c r="E54" s="2">
        <f t="shared" si="7"/>
        <v>12343.984854068562</v>
      </c>
      <c r="F54" s="2">
        <f t="shared" si="7"/>
        <v>11429.602792148642</v>
      </c>
      <c r="G54" s="2">
        <f t="shared" si="7"/>
        <v>10727.796204328724</v>
      </c>
      <c r="H54" s="2">
        <f t="shared" si="7"/>
        <v>10025.970396303193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">
      <c r="A55" s="5">
        <v>2012</v>
      </c>
      <c r="B55" s="2">
        <v>1.04</v>
      </c>
      <c r="C55" s="3">
        <f t="shared" si="7"/>
        <v>14891.775332342784</v>
      </c>
      <c r="D55" s="2">
        <f t="shared" si="7"/>
        <v>13788.681603614208</v>
      </c>
      <c r="E55" s="2">
        <f t="shared" si="7"/>
        <v>12837.744248231305</v>
      </c>
      <c r="F55" s="2">
        <f t="shared" si="7"/>
        <v>11886.786903834589</v>
      </c>
      <c r="G55" s="2">
        <f t="shared" si="7"/>
        <v>11156.908052501874</v>
      </c>
      <c r="H55" s="2">
        <f t="shared" si="7"/>
        <v>10427.009212155321</v>
      </c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8" spans="1:30" x14ac:dyDescent="0.2">
      <c r="A58" s="5">
        <v>2019</v>
      </c>
      <c r="B58" s="67">
        <v>0.49590000000000001</v>
      </c>
      <c r="C58" s="3">
        <f>C48+(C48*$B$58)</f>
        <v>16186.368771958056</v>
      </c>
      <c r="D58" s="2">
        <f>D48+(D48*$B$58)</f>
        <v>14987.379297247382</v>
      </c>
      <c r="E58" s="2">
        <f>E48+(E48*$B$58)</f>
        <v>13953.773674697564</v>
      </c>
      <c r="F58" s="2">
        <f>F48+(F48*$B$58)</f>
        <v>12920.146325419955</v>
      </c>
      <c r="G58" s="2">
        <f>G48+(G48*$B$58)</f>
        <v>12126.816585824303</v>
      </c>
      <c r="H58" s="2">
        <f>H48+(H48*$B$58)</f>
        <v>11333.465119500834</v>
      </c>
    </row>
    <row r="59" spans="1:30" x14ac:dyDescent="0.2">
      <c r="C59" t="s">
        <v>0</v>
      </c>
      <c r="H59" t="s">
        <v>0</v>
      </c>
      <c r="L59" s="2">
        <f>G48</f>
        <v>8106.7027112937385</v>
      </c>
    </row>
    <row r="60" spans="1:30" x14ac:dyDescent="0.2">
      <c r="L60" s="65">
        <v>0.33360000000000001</v>
      </c>
    </row>
    <row r="61" spans="1:30" x14ac:dyDescent="0.2">
      <c r="L61">
        <f>L59*L60</f>
        <v>2704.3960244875911</v>
      </c>
    </row>
    <row r="62" spans="1:30" x14ac:dyDescent="0.2">
      <c r="L62">
        <v>1341</v>
      </c>
    </row>
    <row r="63" spans="1:30" x14ac:dyDescent="0.2">
      <c r="L63" s="66">
        <f>L62/L61</f>
        <v>0.49585932972005559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סימולטור </vt:lpstr>
      <vt:lpstr>דרוג מחר</vt:lpstr>
      <vt:lpstr>גיליון1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Shimon</cp:lastModifiedBy>
  <dcterms:created xsi:type="dcterms:W3CDTF">2012-01-29T21:28:46Z</dcterms:created>
  <dcterms:modified xsi:type="dcterms:W3CDTF">2019-05-05T21:46:16Z</dcterms:modified>
</cp:coreProperties>
</file>