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שוב פנסיה\"/>
    </mc:Choice>
  </mc:AlternateContent>
  <xr:revisionPtr revIDLastSave="0" documentId="8_{6C359E98-3C00-487E-9D65-46FC507FE72D}" xr6:coauthVersionLast="47" xr6:coauthVersionMax="47" xr10:uidLastSave="{00000000-0000-0000-0000-000000000000}"/>
  <bookViews>
    <workbookView xWindow="-104" yWindow="-104" windowWidth="22326" windowHeight="11947" xr2:uid="{A36D28A7-7026-46CB-BD8C-218C7397C1CC}"/>
  </bookViews>
  <sheets>
    <sheet name="סימולטור חוזה.נש&quot;מ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N25" i="1"/>
  <c r="G25" i="1" s="1"/>
  <c r="I25" i="1"/>
  <c r="F25" i="1" s="1"/>
  <c r="O17" i="1"/>
  <c r="O11" i="1"/>
  <c r="J11" i="1"/>
  <c r="E5" i="1"/>
  <c r="L17" i="1" s="1"/>
  <c r="D5" i="1"/>
  <c r="O12" i="1" s="1"/>
  <c r="E4" i="1"/>
  <c r="Q11" i="1" s="1"/>
  <c r="D4" i="1"/>
  <c r="N11" i="1" l="1"/>
  <c r="N17" i="1"/>
  <c r="F17" i="1"/>
  <c r="I17" i="1"/>
  <c r="L11" i="1"/>
  <c r="Q17" i="1"/>
  <c r="D17" i="1" s="1"/>
  <c r="J12" i="1"/>
  <c r="F11" i="1" l="1"/>
  <c r="G17" i="1"/>
  <c r="E17" i="1"/>
  <c r="D18" i="1" s="1"/>
  <c r="G11" i="1"/>
  <c r="E11" i="1" s="1"/>
  <c r="D11" i="1" s="1"/>
  <c r="D12" i="1" s="1"/>
  <c r="I11" i="1"/>
</calcChain>
</file>

<file path=xl/sharedStrings.xml><?xml version="1.0" encoding="utf-8"?>
<sst xmlns="http://schemas.openxmlformats.org/spreadsheetml/2006/main" count="77" uniqueCount="38">
  <si>
    <t xml:space="preserve">סימולטור לחישוב פנסיה לתקופת שרות משולבת: חוזה בכירים + כתב מינוי </t>
  </si>
  <si>
    <t>נתונים בסיסיים:</t>
  </si>
  <si>
    <t>שנים</t>
  </si>
  <si>
    <t xml:space="preserve">משכורת  </t>
  </si>
  <si>
    <t>חוזה</t>
  </si>
  <si>
    <t>כתב מינוי</t>
  </si>
  <si>
    <t>מלא את התאים "שנים" ו"משכורת"</t>
  </si>
  <si>
    <t>שנים בכ.מינוי</t>
  </si>
  <si>
    <t>שנים בחוזה:</t>
  </si>
  <si>
    <t xml:space="preserve">נוסחת הפנסיה </t>
  </si>
  <si>
    <t>משכורת</t>
  </si>
  <si>
    <t>משכורת:</t>
  </si>
  <si>
    <t>שקלול משכורות קובעות</t>
  </si>
  <si>
    <t>=</t>
  </si>
  <si>
    <t xml:space="preserve">% מכל </t>
  </si>
  <si>
    <t>תקופת כ.מנוי</t>
  </si>
  <si>
    <t>X</t>
  </si>
  <si>
    <t>+</t>
  </si>
  <si>
    <t>תקופת חוזה</t>
  </si>
  <si>
    <t xml:space="preserve">משכורת </t>
  </si>
  <si>
    <t xml:space="preserve"> </t>
  </si>
  <si>
    <t>כ. מינוי</t>
  </si>
  <si>
    <t>השרות</t>
  </si>
  <si>
    <t>ס"ה שרות</t>
  </si>
  <si>
    <t xml:space="preserve">חוזה </t>
  </si>
  <si>
    <t>נוסחת נש"מ:</t>
  </si>
  <si>
    <t>% פנסיה לכל שנה:</t>
  </si>
  <si>
    <t>תקופ.חוזה</t>
  </si>
  <si>
    <t>שנים לפנסיה</t>
  </si>
  <si>
    <t>ע"פ חוזה וחוק:</t>
  </si>
  <si>
    <t xml:space="preserve">פנסיה לפי </t>
  </si>
  <si>
    <t>משוקללת</t>
  </si>
  <si>
    <t>% מכלל</t>
  </si>
  <si>
    <t xml:space="preserve">(קובעת (ממוצע </t>
  </si>
  <si>
    <t xml:space="preserve">קובעת כ.מנוי </t>
  </si>
  <si>
    <t>קובעת חוזה</t>
  </si>
  <si>
    <t xml:space="preserve"> כ.מינוי</t>
  </si>
  <si>
    <t>משכורת ממוצעת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</si>
</sst>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₪&quot;\ #,##0;&quot;₪&quot;\ \-#,##0"/>
    <numFmt numFmtId="43" formatCode="_ * #,##0.00_ ;_ * \-#,##0.00_ ;_ * &quot;-&quot;??_ ;_ @_ "/>
    <numFmt numFmtId="164" formatCode="&quot;₪&quot;\ #,##0"/>
    <numFmt numFmtId="165" formatCode="General\ &quot;שנה&quot;"/>
    <numFmt numFmtId="166" formatCode="0%\ &quot;לשנה&quot;"/>
    <numFmt numFmtId="167" formatCode="\(\ע\ד0%\)"/>
    <numFmt numFmtId="168" formatCode="\(&quot;&quot;0%\ &quot;עד)&quot;"/>
    <numFmt numFmtId="169" formatCode="0.0%"/>
    <numFmt numFmtId="170" formatCode="0%\ &quot;לשנה, עד&quot;"/>
    <numFmt numFmtId="171" formatCode="General&quot;שנה (70%)&quot;"/>
    <numFmt numFmtId="172" formatCode="General\ &quot;=&quot;"/>
    <numFmt numFmtId="173" formatCode="&quot;₪&quot;\ #,##0.00"/>
    <numFmt numFmtId="174" formatCode="General\ "/>
    <numFmt numFmtId="175" formatCode="General&quot;שנה&quot;"/>
  </numFmts>
  <fonts count="18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  <scheme val="minor"/>
    </font>
    <font>
      <sz val="14"/>
      <name val="Arial"/>
      <family val="2"/>
    </font>
    <font>
      <sz val="10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b/>
      <u/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12"/>
      <name val="Arial"/>
      <family val="2"/>
    </font>
    <font>
      <u val="singleAccounting"/>
      <sz val="10"/>
      <name val="Arial"/>
      <family val="2"/>
    </font>
    <font>
      <sz val="14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6" xfId="0" applyBorder="1"/>
    <xf numFmtId="2" fontId="0" fillId="0" borderId="7" xfId="0" applyNumberFormat="1" applyBorder="1"/>
    <xf numFmtId="164" fontId="0" fillId="0" borderId="4" xfId="0" applyNumberFormat="1" applyBorder="1"/>
    <xf numFmtId="0" fontId="4" fillId="0" borderId="8" xfId="0" applyFont="1" applyBorder="1" applyAlignment="1">
      <alignment horizontal="left"/>
    </xf>
    <xf numFmtId="0" fontId="0" fillId="0" borderId="9" xfId="0" applyBorder="1"/>
    <xf numFmtId="2" fontId="6" fillId="0" borderId="10" xfId="0" applyNumberFormat="1" applyFont="1" applyBorder="1"/>
    <xf numFmtId="164" fontId="0" fillId="0" borderId="11" xfId="0" applyNumberFormat="1" applyBorder="1"/>
    <xf numFmtId="0" fontId="5" fillId="0" borderId="0" xfId="0" applyFont="1"/>
    <xf numFmtId="0" fontId="0" fillId="0" borderId="12" xfId="0" applyBorder="1"/>
    <xf numFmtId="0" fontId="5" fillId="0" borderId="0" xfId="0" applyFont="1" applyAlignment="1">
      <alignment horizontal="left"/>
    </xf>
    <xf numFmtId="165" fontId="4" fillId="0" borderId="13" xfId="0" applyNumberFormat="1" applyFont="1" applyBorder="1" applyAlignment="1">
      <alignment horizontal="center" readingOrder="2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5" fontId="1" fillId="0" borderId="13" xfId="1" applyNumberFormat="1" applyFont="1" applyBorder="1" applyAlignment="1"/>
    <xf numFmtId="166" fontId="0" fillId="0" borderId="0" xfId="0" applyNumberFormat="1" applyAlignment="1">
      <alignment horizontal="center" readingOrder="2"/>
    </xf>
    <xf numFmtId="0" fontId="0" fillId="0" borderId="14" xfId="0" applyBorder="1"/>
    <xf numFmtId="166" fontId="0" fillId="0" borderId="2" xfId="0" applyNumberFormat="1" applyBorder="1" applyAlignment="1">
      <alignment horizontal="center" readingOrder="2"/>
    </xf>
    <xf numFmtId="0" fontId="0" fillId="0" borderId="15" xfId="0" applyBorder="1"/>
    <xf numFmtId="0" fontId="4" fillId="0" borderId="16" xfId="0" applyFont="1" applyBorder="1" applyAlignment="1">
      <alignment readingOrder="2"/>
    </xf>
    <xf numFmtId="0" fontId="6" fillId="2" borderId="15" xfId="0" applyFont="1" applyFill="1" applyBorder="1"/>
    <xf numFmtId="0" fontId="4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6" fillId="0" borderId="15" xfId="0" applyFont="1" applyBorder="1"/>
    <xf numFmtId="167" fontId="9" fillId="0" borderId="0" xfId="2" applyNumberFormat="1" applyFont="1" applyBorder="1" applyAlignment="1">
      <alignment horizontal="center"/>
    </xf>
    <xf numFmtId="10" fontId="1" fillId="0" borderId="0" xfId="0" applyNumberFormat="1" applyFont="1"/>
    <xf numFmtId="0" fontId="0" fillId="0" borderId="5" xfId="0" applyBorder="1"/>
    <xf numFmtId="168" fontId="6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/>
    <xf numFmtId="0" fontId="1" fillId="0" borderId="17" xfId="0" applyFont="1" applyBorder="1" applyAlignment="1">
      <alignment horizontal="center" vertical="top"/>
    </xf>
    <xf numFmtId="169" fontId="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70" fontId="9" fillId="0" borderId="0" xfId="0" applyNumberFormat="1" applyFont="1" applyAlignment="1">
      <alignment horizontal="center" readingOrder="2"/>
    </xf>
    <xf numFmtId="171" fontId="9" fillId="0" borderId="0" xfId="0" applyNumberFormat="1" applyFont="1" applyAlignment="1">
      <alignment horizontal="right" readingOrder="2"/>
    </xf>
    <xf numFmtId="0" fontId="6" fillId="0" borderId="5" xfId="0" applyFont="1" applyBorder="1"/>
    <xf numFmtId="0" fontId="4" fillId="0" borderId="21" xfId="0" applyFont="1" applyBorder="1" applyAlignment="1">
      <alignment horizontal="left"/>
    </xf>
    <xf numFmtId="164" fontId="0" fillId="0" borderId="6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7" xfId="0" applyNumberFormat="1" applyBorder="1"/>
    <xf numFmtId="10" fontId="1" fillId="0" borderId="19" xfId="2" applyNumberFormat="1" applyFont="1" applyBorder="1" applyAlignment="1">
      <alignment horizontal="center"/>
    </xf>
    <xf numFmtId="172" fontId="6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10" fontId="1" fillId="0" borderId="20" xfId="2" applyNumberFormat="1" applyFont="1" applyBorder="1" applyAlignment="1">
      <alignment horizontal="center"/>
    </xf>
    <xf numFmtId="172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2" borderId="8" xfId="0" applyFill="1" applyBorder="1"/>
    <xf numFmtId="0" fontId="4" fillId="2" borderId="12" xfId="0" applyFont="1" applyFill="1" applyBorder="1" applyAlignment="1">
      <alignment readingOrder="2"/>
    </xf>
    <xf numFmtId="10" fontId="3" fillId="2" borderId="22" xfId="2" applyNumberFormat="1" applyFont="1" applyFill="1" applyBorder="1"/>
    <xf numFmtId="173" fontId="1" fillId="0" borderId="21" xfId="0" applyNumberFormat="1" applyFont="1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2" fontId="0" fillId="0" borderId="21" xfId="0" applyNumberFormat="1" applyBorder="1" applyAlignment="1">
      <alignment horizontal="center"/>
    </xf>
    <xf numFmtId="0" fontId="0" fillId="0" borderId="24" xfId="0" applyBorder="1"/>
    <xf numFmtId="0" fontId="7" fillId="0" borderId="0" xfId="0" quotePrefix="1" applyFont="1" applyAlignment="1">
      <alignment horizontal="center"/>
    </xf>
    <xf numFmtId="5" fontId="0" fillId="0" borderId="0" xfId="0" applyNumberFormat="1"/>
    <xf numFmtId="5" fontId="0" fillId="0" borderId="0" xfId="0" applyNumberFormat="1" applyAlignment="1">
      <alignment horizontal="center"/>
    </xf>
    <xf numFmtId="0" fontId="0" fillId="3" borderId="25" xfId="0" applyFill="1" applyBorder="1"/>
    <xf numFmtId="0" fontId="6" fillId="3" borderId="14" xfId="0" applyFont="1" applyFill="1" applyBorder="1"/>
    <xf numFmtId="5" fontId="9" fillId="0" borderId="0" xfId="0" applyNumberFormat="1" applyFont="1" applyAlignment="1">
      <alignment horizontal="center"/>
    </xf>
    <xf numFmtId="5" fontId="10" fillId="0" borderId="0" xfId="0" applyNumberFormat="1" applyFont="1"/>
    <xf numFmtId="5" fontId="10" fillId="0" borderId="0" xfId="0" applyNumberFormat="1" applyFont="1" applyAlignment="1">
      <alignment horizontal="center"/>
    </xf>
    <xf numFmtId="0" fontId="4" fillId="3" borderId="21" xfId="0" applyFont="1" applyFill="1" applyBorder="1"/>
    <xf numFmtId="0" fontId="1" fillId="3" borderId="21" xfId="0" applyFont="1" applyFill="1" applyBorder="1"/>
    <xf numFmtId="0" fontId="9" fillId="0" borderId="0" xfId="0" applyFont="1"/>
    <xf numFmtId="9" fontId="11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 readingOrder="2"/>
    </xf>
    <xf numFmtId="173" fontId="0" fillId="0" borderId="0" xfId="0" applyNumberFormat="1"/>
    <xf numFmtId="0" fontId="1" fillId="0" borderId="0" xfId="0" applyFont="1"/>
    <xf numFmtId="9" fontId="12" fillId="0" borderId="0" xfId="2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8" xfId="2" applyNumberFormat="1" applyFont="1" applyBorder="1" applyAlignment="1">
      <alignment horizontal="center"/>
    </xf>
    <xf numFmtId="174" fontId="1" fillId="3" borderId="12" xfId="0" applyNumberFormat="1" applyFont="1" applyFill="1" applyBorder="1" applyAlignment="1">
      <alignment horizontal="left"/>
    </xf>
    <xf numFmtId="0" fontId="1" fillId="0" borderId="12" xfId="0" applyFont="1" applyBorder="1"/>
    <xf numFmtId="164" fontId="1" fillId="0" borderId="9" xfId="0" applyNumberFormat="1" applyFont="1" applyBorder="1"/>
    <xf numFmtId="10" fontId="1" fillId="0" borderId="5" xfId="2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 readingOrder="2"/>
    </xf>
    <xf numFmtId="0" fontId="0" fillId="3" borderId="8" xfId="0" applyFill="1" applyBorder="1"/>
    <xf numFmtId="0" fontId="4" fillId="3" borderId="12" xfId="0" applyFont="1" applyFill="1" applyBorder="1" applyAlignment="1">
      <alignment readingOrder="2"/>
    </xf>
    <xf numFmtId="10" fontId="3" fillId="3" borderId="26" xfId="2" applyNumberFormat="1" applyFont="1" applyFill="1" applyBorder="1"/>
    <xf numFmtId="0" fontId="0" fillId="0" borderId="8" xfId="0" applyBorder="1"/>
    <xf numFmtId="2" fontId="1" fillId="0" borderId="12" xfId="0" applyNumberFormat="1" applyFont="1" applyBorder="1" applyAlignment="1">
      <alignment horizontal="left"/>
    </xf>
    <xf numFmtId="9" fontId="0" fillId="0" borderId="0" xfId="2" applyFont="1" applyBorder="1" applyAlignment="1">
      <alignment horizontal="center"/>
    </xf>
    <xf numFmtId="164" fontId="1" fillId="0" borderId="0" xfId="0" applyNumberFormat="1" applyFont="1"/>
    <xf numFmtId="4" fontId="4" fillId="0" borderId="0" xfId="0" applyNumberFormat="1" applyFont="1"/>
    <xf numFmtId="0" fontId="0" fillId="0" borderId="0" xfId="0" quotePrefix="1"/>
    <xf numFmtId="4" fontId="0" fillId="0" borderId="0" xfId="0" applyNumberFormat="1"/>
    <xf numFmtId="0" fontId="0" fillId="0" borderId="3" xfId="0" applyBorder="1"/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7" xfId="0" applyFont="1" applyBorder="1" applyAlignment="1">
      <alignment horizontal="right"/>
    </xf>
    <xf numFmtId="0" fontId="1" fillId="0" borderId="16" xfId="0" applyFont="1" applyBorder="1" applyAlignment="1">
      <alignment horizontal="right" vertical="top" readingOrder="2"/>
    </xf>
    <xf numFmtId="0" fontId="0" fillId="0" borderId="28" xfId="0" applyBorder="1"/>
    <xf numFmtId="0" fontId="0" fillId="0" borderId="4" xfId="0" applyBorder="1"/>
    <xf numFmtId="0" fontId="4" fillId="0" borderId="18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 readingOrder="2"/>
    </xf>
    <xf numFmtId="0" fontId="4" fillId="0" borderId="15" xfId="0" applyFont="1" applyBorder="1"/>
    <xf numFmtId="9" fontId="0" fillId="0" borderId="10" xfId="2" applyFont="1" applyBorder="1"/>
    <xf numFmtId="0" fontId="1" fillId="0" borderId="12" xfId="0" applyFont="1" applyBorder="1" applyAlignment="1">
      <alignment horizontal="center"/>
    </xf>
    <xf numFmtId="0" fontId="1" fillId="0" borderId="24" xfId="0" applyFont="1" applyBorder="1"/>
    <xf numFmtId="0" fontId="0" fillId="0" borderId="29" xfId="0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164" fontId="0" fillId="0" borderId="7" xfId="1" applyNumberFormat="1" applyFont="1" applyBorder="1"/>
    <xf numFmtId="5" fontId="0" fillId="0" borderId="17" xfId="1" applyNumberFormat="1" applyFont="1" applyBorder="1" applyAlignment="1">
      <alignment horizontal="center"/>
    </xf>
    <xf numFmtId="5" fontId="0" fillId="0" borderId="20" xfId="1" applyNumberFormat="1" applyFont="1" applyBorder="1"/>
    <xf numFmtId="5" fontId="0" fillId="0" borderId="17" xfId="1" applyNumberFormat="1" applyFont="1" applyBorder="1"/>
    <xf numFmtId="5" fontId="0" fillId="0" borderId="0" xfId="1" applyNumberFormat="1" applyFont="1"/>
    <xf numFmtId="10" fontId="0" fillId="0" borderId="3" xfId="2" applyNumberFormat="1" applyFont="1" applyBorder="1"/>
    <xf numFmtId="0" fontId="6" fillId="0" borderId="0" xfId="0" applyFont="1" applyAlignment="1">
      <alignment horizontal="left"/>
    </xf>
    <xf numFmtId="5" fontId="0" fillId="0" borderId="6" xfId="1" applyNumberFormat="1" applyFont="1" applyBorder="1"/>
    <xf numFmtId="0" fontId="4" fillId="0" borderId="5" xfId="0" applyFont="1" applyBorder="1" applyAlignment="1">
      <alignment horizontal="right"/>
    </xf>
    <xf numFmtId="10" fontId="1" fillId="0" borderId="3" xfId="2" applyNumberFormat="1" applyFont="1" applyBorder="1" applyAlignment="1">
      <alignment horizontal="right"/>
    </xf>
    <xf numFmtId="172" fontId="1" fillId="0" borderId="28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9" fontId="13" fillId="0" borderId="0" xfId="2" applyFont="1" applyBorder="1" applyAlignment="1">
      <alignment horizontal="center"/>
    </xf>
    <xf numFmtId="169" fontId="14" fillId="0" borderId="0" xfId="2" applyNumberFormat="1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center"/>
    </xf>
    <xf numFmtId="43" fontId="15" fillId="0" borderId="0" xfId="0" applyNumberFormat="1" applyFont="1"/>
    <xf numFmtId="43" fontId="1" fillId="0" borderId="0" xfId="1" applyFont="1"/>
    <xf numFmtId="43" fontId="1" fillId="0" borderId="0" xfId="0" applyNumberFormat="1" applyFont="1"/>
    <xf numFmtId="43" fontId="16" fillId="0" borderId="0" xfId="1" applyFont="1"/>
    <xf numFmtId="10" fontId="0" fillId="0" borderId="0" xfId="2" applyNumberFormat="1" applyFont="1"/>
    <xf numFmtId="0" fontId="6" fillId="0" borderId="0" xfId="0" applyFont="1"/>
    <xf numFmtId="2" fontId="0" fillId="0" borderId="0" xfId="0" applyNumberFormat="1"/>
    <xf numFmtId="10" fontId="12" fillId="0" borderId="0" xfId="2" applyNumberFormat="1" applyFont="1" applyFill="1" applyBorder="1" applyAlignment="1">
      <alignment horizontal="center"/>
    </xf>
    <xf numFmtId="43" fontId="4" fillId="0" borderId="0" xfId="1" applyFont="1" applyBorder="1"/>
    <xf numFmtId="1" fontId="0" fillId="0" borderId="0" xfId="0" applyNumberFormat="1" applyAlignment="1">
      <alignment horizontal="center"/>
    </xf>
    <xf numFmtId="0" fontId="17" fillId="0" borderId="0" xfId="0" applyFont="1"/>
    <xf numFmtId="0" fontId="0" fillId="4" borderId="0" xfId="0" applyFill="1" applyAlignment="1">
      <alignment horizontal="center"/>
    </xf>
    <xf numFmtId="175" fontId="0" fillId="0" borderId="0" xfId="0" applyNumberFormat="1" applyAlignment="1">
      <alignment horizontal="center" readingOrder="2"/>
    </xf>
    <xf numFmtId="0" fontId="6" fillId="0" borderId="4" xfId="0" applyFont="1" applyBorder="1"/>
    <xf numFmtId="0" fontId="0" fillId="5" borderId="30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5A78-57B7-4B7C-BE8F-E0D41801570F}">
  <dimension ref="A1:X104"/>
  <sheetViews>
    <sheetView rightToLeft="1" tabSelected="1" workbookViewId="0">
      <selection activeCell="Q8" sqref="Q8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7" width="9.6640625" customWidth="1"/>
    <col min="8" max="8" width="1.6640625" customWidth="1"/>
    <col min="9" max="9" width="8.44140625" customWidth="1"/>
    <col min="10" max="10" width="9.6640625" customWidth="1"/>
    <col min="11" max="11" width="2.88671875" customWidth="1"/>
    <col min="12" max="12" width="10.33203125" customWidth="1"/>
    <col min="13" max="13" width="2.5546875" customWidth="1"/>
    <col min="14" max="14" width="8.44140625" customWidth="1"/>
    <col min="15" max="15" width="10.109375" customWidth="1"/>
    <col min="16" max="16" width="2.5546875" customWidth="1"/>
    <col min="17" max="17" width="9.44140625" customWidth="1"/>
  </cols>
  <sheetData>
    <row r="1" spans="1:24" s="1" customFormat="1" ht="15.55" x14ac:dyDescent="0.3">
      <c r="F1" s="1" t="s">
        <v>0</v>
      </c>
    </row>
    <row r="2" spans="1:24" s="1" customFormat="1" ht="16.149999999999999" thickBot="1" x14ac:dyDescent="0.35">
      <c r="C2" s="1" t="s">
        <v>1</v>
      </c>
    </row>
    <row r="3" spans="1:24" ht="13.25" thickBot="1" x14ac:dyDescent="0.3">
      <c r="C3" s="104"/>
      <c r="D3" s="6" t="s">
        <v>2</v>
      </c>
      <c r="E3" s="7" t="s">
        <v>3</v>
      </c>
    </row>
    <row r="4" spans="1:24" ht="15.55" x14ac:dyDescent="0.3">
      <c r="C4" s="8" t="s">
        <v>4</v>
      </c>
      <c r="D4" s="10">
        <f>Q7</f>
        <v>34</v>
      </c>
      <c r="E4" s="11">
        <f>+Q8</f>
        <v>42825</v>
      </c>
      <c r="R4" s="1"/>
    </row>
    <row r="5" spans="1:24" ht="13.25" thickBot="1" x14ac:dyDescent="0.3">
      <c r="C5" s="12" t="s">
        <v>5</v>
      </c>
      <c r="D5" s="14">
        <f>+L7</f>
        <v>20.329999999999998</v>
      </c>
      <c r="E5" s="15">
        <f>+L8</f>
        <v>13905</v>
      </c>
    </row>
    <row r="6" spans="1:24" x14ac:dyDescent="0.25">
      <c r="L6" s="16" t="s">
        <v>6</v>
      </c>
    </row>
    <row r="7" spans="1:24" x14ac:dyDescent="0.25">
      <c r="K7" s="18" t="s">
        <v>7</v>
      </c>
      <c r="L7" s="19">
        <v>20.329999999999998</v>
      </c>
      <c r="P7" s="18" t="s">
        <v>8</v>
      </c>
      <c r="Q7" s="19">
        <v>34</v>
      </c>
      <c r="S7" s="20"/>
    </row>
    <row r="8" spans="1:24" ht="13.25" thickBot="1" x14ac:dyDescent="0.3">
      <c r="I8" s="3"/>
      <c r="K8" s="21" t="s">
        <v>10</v>
      </c>
      <c r="L8" s="22">
        <v>13905</v>
      </c>
      <c r="P8" s="21" t="s">
        <v>11</v>
      </c>
      <c r="Q8" s="22">
        <v>42825</v>
      </c>
      <c r="S8" s="23"/>
    </row>
    <row r="9" spans="1:24" ht="17.850000000000001" x14ac:dyDescent="0.35">
      <c r="B9" s="4"/>
      <c r="C9" s="18" t="s">
        <v>9</v>
      </c>
      <c r="D9" s="25">
        <v>0.02</v>
      </c>
      <c r="E9" s="33" t="s">
        <v>37</v>
      </c>
      <c r="F9" s="33" t="s">
        <v>12</v>
      </c>
      <c r="G9" s="152"/>
      <c r="H9" s="3" t="s">
        <v>13</v>
      </c>
      <c r="I9" s="27" t="s">
        <v>14</v>
      </c>
      <c r="J9" s="28" t="s">
        <v>15</v>
      </c>
      <c r="K9" s="29" t="s">
        <v>16</v>
      </c>
      <c r="L9" s="30" t="s">
        <v>10</v>
      </c>
      <c r="M9" s="31" t="s">
        <v>17</v>
      </c>
      <c r="N9" s="32"/>
      <c r="O9" s="33" t="s">
        <v>18</v>
      </c>
      <c r="P9" s="29" t="s">
        <v>16</v>
      </c>
      <c r="Q9" s="30" t="s">
        <v>19</v>
      </c>
      <c r="S9" s="34"/>
    </row>
    <row r="10" spans="1:24" x14ac:dyDescent="0.25">
      <c r="A10" s="35" t="s">
        <v>20</v>
      </c>
      <c r="B10" s="36"/>
      <c r="D10" s="37">
        <v>0.7</v>
      </c>
      <c r="F10" s="38" t="s">
        <v>21</v>
      </c>
      <c r="G10" s="30" t="s">
        <v>4</v>
      </c>
      <c r="I10" s="39" t="s">
        <v>22</v>
      </c>
      <c r="J10" s="40" t="s">
        <v>23</v>
      </c>
      <c r="L10" s="41"/>
      <c r="N10" s="42"/>
      <c r="O10" s="38" t="s">
        <v>23</v>
      </c>
      <c r="Q10" s="43" t="s">
        <v>24</v>
      </c>
      <c r="S10" s="44"/>
      <c r="U10" s="45"/>
      <c r="W10" s="46"/>
      <c r="X10" s="47"/>
    </row>
    <row r="11" spans="1:24" ht="18.45" thickBot="1" x14ac:dyDescent="0.4">
      <c r="B11" s="48"/>
      <c r="C11" s="49" t="s">
        <v>25</v>
      </c>
      <c r="D11" s="50">
        <f>(E11* D10)</f>
        <v>22402.301766979566</v>
      </c>
      <c r="E11" s="51">
        <f>G11+F11</f>
        <v>32003.288238542242</v>
      </c>
      <c r="F11" s="52">
        <f>L11*J11/J12</f>
        <v>5203.17780231916</v>
      </c>
      <c r="G11" s="53">
        <f>Q11*O11/J12</f>
        <v>26800.110436223084</v>
      </c>
      <c r="I11" s="54">
        <f>J11/J12</f>
        <v>0.37419473587336644</v>
      </c>
      <c r="J11" s="55">
        <f>L7</f>
        <v>20.329999999999998</v>
      </c>
      <c r="K11" s="56" t="s">
        <v>16</v>
      </c>
      <c r="L11" s="53">
        <f>+E5</f>
        <v>13905</v>
      </c>
      <c r="M11" s="31" t="s">
        <v>17</v>
      </c>
      <c r="N11" s="57">
        <f>O11/O12</f>
        <v>0.62580526412663351</v>
      </c>
      <c r="O11" s="58">
        <f>Q7</f>
        <v>34</v>
      </c>
      <c r="P11" s="56" t="s">
        <v>16</v>
      </c>
      <c r="Q11" s="53">
        <f>+E4</f>
        <v>42825</v>
      </c>
      <c r="S11" s="44"/>
      <c r="T11" s="59"/>
      <c r="U11" s="59"/>
      <c r="V11" s="59"/>
      <c r="W11" s="59"/>
      <c r="X11" s="59"/>
    </row>
    <row r="12" spans="1:24" ht="16.149999999999999" thickBot="1" x14ac:dyDescent="0.35">
      <c r="B12" s="60"/>
      <c r="C12" s="61" t="s">
        <v>26</v>
      </c>
      <c r="D12" s="62">
        <f>D11/O12/E11</f>
        <v>1.2884226026136572E-2</v>
      </c>
      <c r="E12" s="63" t="s">
        <v>20</v>
      </c>
      <c r="F12" s="64"/>
      <c r="G12" s="65"/>
      <c r="I12" s="66"/>
      <c r="J12" s="67">
        <f>Q7+D5</f>
        <v>54.33</v>
      </c>
      <c r="K12" s="64"/>
      <c r="L12" s="65"/>
      <c r="N12" s="68"/>
      <c r="O12" s="67">
        <f>Q7+D5</f>
        <v>54.33</v>
      </c>
      <c r="P12" s="64"/>
      <c r="Q12" s="65"/>
      <c r="S12" s="44"/>
      <c r="T12" s="69"/>
      <c r="U12" s="45"/>
      <c r="V12" s="70"/>
      <c r="W12" s="70"/>
      <c r="X12" s="70"/>
    </row>
    <row r="13" spans="1:24" x14ac:dyDescent="0.25">
      <c r="E13" t="s">
        <v>20</v>
      </c>
      <c r="S13" s="44"/>
      <c r="T13" s="20"/>
      <c r="U13" s="71"/>
      <c r="V13" s="70"/>
      <c r="W13" s="70"/>
      <c r="X13" s="70"/>
    </row>
    <row r="14" spans="1:24" ht="13.85" x14ac:dyDescent="0.25">
      <c r="B14" s="4"/>
      <c r="C14" s="24"/>
      <c r="D14" s="24"/>
      <c r="E14" s="4"/>
      <c r="F14" s="24"/>
      <c r="G14" s="5"/>
      <c r="H14" s="24"/>
      <c r="I14" s="4"/>
      <c r="J14" s="72" t="s">
        <v>15</v>
      </c>
      <c r="K14" s="24"/>
      <c r="L14" s="5"/>
      <c r="M14" s="24"/>
      <c r="N14" s="4"/>
      <c r="O14" s="73" t="s">
        <v>27</v>
      </c>
      <c r="P14" s="24"/>
      <c r="Q14" s="5"/>
      <c r="S14" s="44"/>
      <c r="T14" s="20"/>
      <c r="U14" s="74"/>
      <c r="V14" s="75"/>
      <c r="W14" s="75"/>
      <c r="X14" s="76"/>
    </row>
    <row r="15" spans="1:24" ht="13.25" thickBot="1" x14ac:dyDescent="0.3">
      <c r="B15" s="36"/>
      <c r="E15" s="36"/>
      <c r="G15" s="9"/>
      <c r="I15" s="36"/>
      <c r="J15" s="77" t="s">
        <v>28</v>
      </c>
      <c r="L15" s="9"/>
      <c r="N15" s="36"/>
      <c r="O15" s="78" t="s">
        <v>28</v>
      </c>
      <c r="Q15" s="9"/>
      <c r="S15" s="44"/>
      <c r="T15" s="79"/>
      <c r="U15" s="45"/>
      <c r="V15" s="80"/>
      <c r="W15" s="81"/>
      <c r="X15" s="81"/>
    </row>
    <row r="16" spans="1:24" ht="13.85" x14ac:dyDescent="0.25">
      <c r="B16" s="36"/>
      <c r="D16" s="82" t="s">
        <v>20</v>
      </c>
      <c r="E16" s="36"/>
      <c r="G16" s="9"/>
      <c r="I16" s="36"/>
      <c r="J16" s="3" t="s">
        <v>20</v>
      </c>
      <c r="L16" s="9"/>
      <c r="N16" s="36"/>
      <c r="O16" s="83"/>
      <c r="Q16" s="9"/>
      <c r="S16" s="44"/>
      <c r="T16" s="79"/>
      <c r="U16" s="45"/>
      <c r="V16" s="84"/>
      <c r="W16" s="84"/>
      <c r="X16" s="84"/>
    </row>
    <row r="17" spans="1:24" ht="18.45" thickBot="1" x14ac:dyDescent="0.4">
      <c r="B17" s="36"/>
      <c r="C17" s="85" t="s">
        <v>29</v>
      </c>
      <c r="D17" s="52">
        <f>((Q17*O17)+(L17*J17))*D9</f>
        <v>29399.100000000002</v>
      </c>
      <c r="E17" s="86">
        <f>((Q17*O17)+(J17*L17))/(O11+J11)</f>
        <v>27056.046383213696</v>
      </c>
      <c r="F17" s="87">
        <f>(L17*J17)/(O17+J17)</f>
        <v>397.28571428571428</v>
      </c>
      <c r="G17" s="50">
        <f>Q17*O17/(O17+J17)</f>
        <v>41601.428571428572</v>
      </c>
      <c r="I17" s="88">
        <f>J17/(J17+O17)</f>
        <v>2.8571428571428571E-2</v>
      </c>
      <c r="J17" s="89">
        <f>MAX(IF((L7+Q7)&lt;=35,L7,(35-Q7)),)</f>
        <v>1</v>
      </c>
      <c r="K17" s="90" t="s">
        <v>16</v>
      </c>
      <c r="L17" s="91">
        <f>E5</f>
        <v>13905</v>
      </c>
      <c r="M17" s="31" t="s">
        <v>17</v>
      </c>
      <c r="N17" s="92">
        <f>O17/(O17+J17)</f>
        <v>0.97142857142857142</v>
      </c>
      <c r="O17" s="93">
        <f>Q7</f>
        <v>34</v>
      </c>
      <c r="P17" s="3" t="s">
        <v>16</v>
      </c>
      <c r="Q17" s="50">
        <f>+E4</f>
        <v>42825</v>
      </c>
      <c r="S17" s="44"/>
      <c r="T17" s="79"/>
      <c r="U17" s="45"/>
      <c r="V17" s="84"/>
      <c r="W17" s="84"/>
      <c r="X17" s="84"/>
    </row>
    <row r="18" spans="1:24" ht="15.55" x14ac:dyDescent="0.3">
      <c r="B18" s="94"/>
      <c r="C18" s="95" t="s">
        <v>26</v>
      </c>
      <c r="D18" s="96">
        <f>D17/(Q7+L7)/E17</f>
        <v>0.02</v>
      </c>
      <c r="E18" s="97"/>
      <c r="F18" s="17"/>
      <c r="G18" s="13"/>
      <c r="H18" s="17"/>
      <c r="I18" s="17"/>
      <c r="J18" s="17"/>
      <c r="K18" s="17"/>
      <c r="L18" s="17"/>
      <c r="M18" s="17"/>
      <c r="N18" s="97"/>
      <c r="O18" s="98" t="s">
        <v>20</v>
      </c>
      <c r="P18" s="17"/>
      <c r="Q18" s="13"/>
      <c r="S18" s="44"/>
      <c r="T18" s="99"/>
      <c r="U18" s="45"/>
      <c r="V18" s="84"/>
      <c r="W18" s="84"/>
      <c r="X18" s="84"/>
    </row>
    <row r="19" spans="1:24" ht="13.85" x14ac:dyDescent="0.25">
      <c r="J19" s="100"/>
      <c r="L19" s="83"/>
      <c r="O19" s="100"/>
      <c r="S19" s="44"/>
      <c r="T19" s="99"/>
      <c r="U19" s="45"/>
      <c r="V19" s="84"/>
      <c r="W19" s="84"/>
      <c r="X19" s="84"/>
    </row>
    <row r="20" spans="1:24" ht="13.85" x14ac:dyDescent="0.25">
      <c r="S20" s="44"/>
      <c r="T20" s="99"/>
      <c r="U20" s="45"/>
      <c r="V20" s="84"/>
      <c r="W20" s="84"/>
      <c r="X20" s="84"/>
    </row>
    <row r="21" spans="1:24" ht="13.85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44"/>
      <c r="T21" s="99"/>
      <c r="U21" s="45"/>
      <c r="V21" s="84"/>
      <c r="W21" s="84"/>
      <c r="X21" s="84"/>
    </row>
    <row r="22" spans="1:24" ht="14.4" thickBot="1" x14ac:dyDescent="0.3">
      <c r="A22" s="101"/>
      <c r="B22" s="101"/>
      <c r="D22" s="102"/>
      <c r="E22" s="3"/>
      <c r="F22" s="103"/>
      <c r="S22" s="44"/>
      <c r="T22" s="99"/>
      <c r="U22" s="45"/>
      <c r="V22" s="84"/>
      <c r="W22" s="84"/>
      <c r="X22" s="84"/>
    </row>
    <row r="23" spans="1:24" ht="13.85" x14ac:dyDescent="0.25">
      <c r="D23" s="104" t="s">
        <v>30</v>
      </c>
      <c r="E23" s="105" t="s">
        <v>19</v>
      </c>
      <c r="F23" s="106" t="s">
        <v>10</v>
      </c>
      <c r="G23" s="107" t="s">
        <v>31</v>
      </c>
      <c r="H23" s="108" t="s">
        <v>13</v>
      </c>
      <c r="I23" s="109" t="s">
        <v>32</v>
      </c>
      <c r="J23" s="110" t="s">
        <v>15</v>
      </c>
      <c r="K23" s="26" t="s">
        <v>16</v>
      </c>
      <c r="L23" s="111" t="s">
        <v>10</v>
      </c>
      <c r="M23" s="112" t="s">
        <v>17</v>
      </c>
      <c r="N23" s="113" t="s">
        <v>32</v>
      </c>
      <c r="O23" s="33" t="s">
        <v>27</v>
      </c>
      <c r="P23" s="114" t="s">
        <v>16</v>
      </c>
      <c r="Q23" s="111" t="s">
        <v>19</v>
      </c>
      <c r="S23" s="44"/>
      <c r="T23" s="99"/>
      <c r="U23" s="45"/>
      <c r="V23" s="84"/>
      <c r="W23" s="84"/>
      <c r="X23" s="84"/>
    </row>
    <row r="24" spans="1:24" ht="14.4" thickBot="1" x14ac:dyDescent="0.3">
      <c r="B24" s="16" t="s">
        <v>25</v>
      </c>
      <c r="D24" s="115">
        <v>0.02</v>
      </c>
      <c r="E24" s="116" t="s">
        <v>33</v>
      </c>
      <c r="F24" s="117" t="s">
        <v>34</v>
      </c>
      <c r="G24" s="65" t="s">
        <v>35</v>
      </c>
      <c r="H24" s="118"/>
      <c r="I24" s="119" t="s">
        <v>22</v>
      </c>
      <c r="J24" s="64" t="s">
        <v>28</v>
      </c>
      <c r="K24" s="64"/>
      <c r="L24" s="65" t="s">
        <v>36</v>
      </c>
      <c r="M24" s="68"/>
      <c r="N24" s="120" t="s">
        <v>22</v>
      </c>
      <c r="O24" s="121" t="s">
        <v>28</v>
      </c>
      <c r="P24" s="64"/>
      <c r="Q24" s="65" t="s">
        <v>24</v>
      </c>
      <c r="S24" s="44"/>
      <c r="T24" s="99"/>
      <c r="U24" s="45"/>
      <c r="V24" s="84"/>
      <c r="W24" s="84"/>
      <c r="X24" s="84"/>
    </row>
    <row r="25" spans="1:24" ht="15.55" x14ac:dyDescent="0.3">
      <c r="D25" s="122">
        <v>18218.628000000001</v>
      </c>
      <c r="E25" s="123">
        <v>26026.611428571428</v>
      </c>
      <c r="F25" s="124">
        <f>L25*I25</f>
        <v>8076.818571428571</v>
      </c>
      <c r="G25" s="125">
        <f>Q25*N25</f>
        <v>17949.792857142857</v>
      </c>
      <c r="H25" s="126"/>
      <c r="I25" s="127">
        <f>J25/J26</f>
        <v>0.58085714285714285</v>
      </c>
      <c r="J25" s="128">
        <v>20.329999999999998</v>
      </c>
      <c r="K25" t="s">
        <v>16</v>
      </c>
      <c r="L25" s="129">
        <v>13905</v>
      </c>
      <c r="M25" s="130" t="s">
        <v>17</v>
      </c>
      <c r="N25" s="131">
        <f>O25/O26</f>
        <v>0.41914285714285715</v>
      </c>
      <c r="O25" s="132">
        <v>14.67</v>
      </c>
      <c r="P25" s="133" t="s">
        <v>16</v>
      </c>
      <c r="Q25" s="129">
        <v>42825</v>
      </c>
      <c r="R25" s="1"/>
      <c r="S25" s="44"/>
      <c r="T25" s="134"/>
      <c r="U25" s="45"/>
      <c r="V25" s="135"/>
      <c r="W25" s="84"/>
      <c r="X25" s="84"/>
    </row>
    <row r="26" spans="1:24" ht="16.149999999999999" thickBot="1" x14ac:dyDescent="0.35">
      <c r="D26" s="136"/>
      <c r="E26" s="65"/>
      <c r="F26" s="68"/>
      <c r="G26" s="65"/>
      <c r="I26" s="136"/>
      <c r="J26" s="137">
        <v>35</v>
      </c>
      <c r="K26" s="17"/>
      <c r="L26" s="13"/>
      <c r="N26" s="136"/>
      <c r="O26" s="138">
        <v>35</v>
      </c>
      <c r="P26" s="17"/>
      <c r="Q26" s="13"/>
      <c r="R26" s="2"/>
      <c r="S26" s="44"/>
      <c r="T26" s="134"/>
      <c r="U26" s="45"/>
      <c r="V26" s="135"/>
      <c r="W26" s="84"/>
      <c r="X26" s="84"/>
    </row>
    <row r="27" spans="1:24" ht="15.55" x14ac:dyDescent="0.3">
      <c r="J27" t="s">
        <v>20</v>
      </c>
      <c r="L27" s="139"/>
      <c r="O27" s="83"/>
      <c r="Q27" s="83"/>
      <c r="S27" s="44"/>
      <c r="T27" s="44"/>
      <c r="U27" s="45"/>
      <c r="V27" s="84"/>
      <c r="W27" s="84"/>
      <c r="X27" s="84"/>
    </row>
    <row r="28" spans="1:24" ht="13.85" x14ac:dyDescent="0.25">
      <c r="S28" s="44"/>
      <c r="T28" s="44"/>
      <c r="U28" s="45"/>
      <c r="V28" s="84"/>
      <c r="W28" s="84"/>
      <c r="X28" s="84"/>
    </row>
    <row r="29" spans="1:24" ht="13.85" x14ac:dyDescent="0.25">
      <c r="O29" s="140"/>
      <c r="S29" s="44"/>
      <c r="T29" s="44"/>
      <c r="U29" s="45"/>
      <c r="V29" s="84"/>
      <c r="W29" s="84"/>
      <c r="X29" s="84"/>
    </row>
    <row r="30" spans="1:24" ht="15.55" x14ac:dyDescent="0.4">
      <c r="L30" s="141"/>
      <c r="O30" s="142"/>
      <c r="S30" s="44"/>
      <c r="T30" s="44"/>
      <c r="U30" s="45"/>
      <c r="V30" s="84"/>
      <c r="W30" s="84"/>
      <c r="X30" s="84"/>
    </row>
    <row r="31" spans="1:24" ht="13.85" x14ac:dyDescent="0.25">
      <c r="D31" s="143"/>
      <c r="F31" s="52"/>
      <c r="G31" s="100"/>
      <c r="J31" s="52"/>
      <c r="K31" s="83"/>
      <c r="M31" s="144"/>
      <c r="N31" s="144"/>
      <c r="P31" s="83"/>
      <c r="R31" s="52"/>
      <c r="S31" s="44"/>
      <c r="T31" s="44"/>
      <c r="U31" s="45"/>
      <c r="V31" s="84"/>
      <c r="W31" s="84"/>
      <c r="X31" s="84"/>
    </row>
    <row r="32" spans="1:24" ht="13.85" x14ac:dyDescent="0.25">
      <c r="J32" s="52"/>
      <c r="O32" s="52"/>
      <c r="S32" s="44"/>
      <c r="T32" s="44"/>
      <c r="U32" s="45"/>
      <c r="V32" s="84"/>
      <c r="W32" s="84"/>
      <c r="X32" s="84"/>
    </row>
    <row r="33" spans="5:24" ht="13.85" x14ac:dyDescent="0.25">
      <c r="S33" s="44"/>
      <c r="T33" s="44"/>
      <c r="U33" s="45"/>
      <c r="V33" s="84"/>
      <c r="W33" s="84"/>
      <c r="X33" s="84"/>
    </row>
    <row r="34" spans="5:24" ht="13.85" x14ac:dyDescent="0.25">
      <c r="I34" s="145"/>
      <c r="S34" s="44"/>
      <c r="T34" s="44"/>
      <c r="U34" s="45"/>
      <c r="V34" s="84"/>
      <c r="W34" s="146"/>
      <c r="X34" s="84"/>
    </row>
    <row r="35" spans="5:24" ht="13.85" x14ac:dyDescent="0.25">
      <c r="E35" s="145"/>
      <c r="F35" s="145"/>
      <c r="I35" s="145"/>
      <c r="S35" s="44"/>
      <c r="T35" s="44"/>
      <c r="U35" s="45"/>
      <c r="V35" s="84"/>
      <c r="W35" s="146"/>
      <c r="X35" s="84"/>
    </row>
    <row r="36" spans="5:24" ht="13.85" x14ac:dyDescent="0.25">
      <c r="F36" s="145"/>
      <c r="I36" s="145"/>
      <c r="S36" s="44"/>
      <c r="T36" s="44"/>
      <c r="U36" s="45"/>
      <c r="V36" s="84"/>
      <c r="W36" s="84"/>
      <c r="X36" s="84"/>
    </row>
    <row r="37" spans="5:24" ht="13.85" x14ac:dyDescent="0.25">
      <c r="F37" s="145"/>
      <c r="I37" s="145"/>
      <c r="S37" s="44"/>
      <c r="T37" s="44"/>
      <c r="U37" s="45"/>
      <c r="V37" s="84"/>
      <c r="W37" s="84"/>
      <c r="X37" s="84"/>
    </row>
    <row r="38" spans="5:24" ht="13.85" x14ac:dyDescent="0.25">
      <c r="M38" s="147"/>
      <c r="N38" s="147"/>
      <c r="Q38" s="45"/>
      <c r="S38" s="44"/>
      <c r="T38" s="44"/>
      <c r="U38" s="45"/>
      <c r="V38" s="84"/>
      <c r="W38" s="84"/>
      <c r="X38" s="84"/>
    </row>
    <row r="39" spans="5:24" ht="13.85" x14ac:dyDescent="0.25">
      <c r="Q39" s="45"/>
      <c r="R39" s="45"/>
      <c r="S39" s="44"/>
      <c r="T39" s="44"/>
      <c r="U39" s="45"/>
      <c r="V39" s="84"/>
      <c r="W39" s="84"/>
      <c r="X39" s="84"/>
    </row>
    <row r="40" spans="5:24" ht="13.85" x14ac:dyDescent="0.25">
      <c r="R40" s="45"/>
      <c r="T40" s="44"/>
      <c r="U40" s="45"/>
      <c r="V40" s="84"/>
      <c r="W40" s="84"/>
      <c r="X40" s="84"/>
    </row>
    <row r="41" spans="5:24" ht="13.85" x14ac:dyDescent="0.25">
      <c r="R41" s="45"/>
      <c r="T41" s="44"/>
      <c r="U41" s="45"/>
      <c r="V41" s="84"/>
      <c r="W41" s="84"/>
      <c r="X41" s="84"/>
    </row>
    <row r="42" spans="5:24" ht="13.85" x14ac:dyDescent="0.25">
      <c r="R42" s="45"/>
      <c r="T42" s="44"/>
      <c r="U42" s="45"/>
      <c r="V42" s="84"/>
      <c r="W42" s="84"/>
      <c r="X42" s="84"/>
    </row>
    <row r="43" spans="5:24" ht="13.85" x14ac:dyDescent="0.25">
      <c r="R43" s="45"/>
      <c r="T43" s="44"/>
      <c r="U43" s="45"/>
      <c r="V43" s="84"/>
      <c r="W43" s="84"/>
      <c r="X43" s="84"/>
    </row>
    <row r="44" spans="5:24" ht="13.85" x14ac:dyDescent="0.25">
      <c r="R44" s="45"/>
      <c r="T44" s="44"/>
      <c r="U44" s="45"/>
      <c r="V44" s="84"/>
      <c r="W44" s="84"/>
      <c r="X44" s="84"/>
    </row>
    <row r="45" spans="5:24" ht="13.85" x14ac:dyDescent="0.25">
      <c r="R45" s="45"/>
      <c r="T45" s="44"/>
      <c r="U45" s="45"/>
      <c r="V45" s="84"/>
      <c r="W45" s="84"/>
      <c r="X45" s="84"/>
    </row>
    <row r="46" spans="5:24" ht="13.85" x14ac:dyDescent="0.25">
      <c r="R46" s="45"/>
      <c r="T46" s="44"/>
      <c r="U46" s="45"/>
      <c r="V46" s="84"/>
      <c r="W46" s="84"/>
      <c r="X46" s="84"/>
    </row>
    <row r="47" spans="5:24" x14ac:dyDescent="0.25">
      <c r="R47" s="45"/>
    </row>
    <row r="48" spans="5:24" x14ac:dyDescent="0.25">
      <c r="R48" s="45"/>
    </row>
    <row r="49" spans="18:18" x14ac:dyDescent="0.25">
      <c r="R49" s="45"/>
    </row>
    <row r="50" spans="18:18" x14ac:dyDescent="0.25">
      <c r="R50" s="45"/>
    </row>
    <row r="51" spans="18:18" x14ac:dyDescent="0.25">
      <c r="R51" s="45"/>
    </row>
    <row r="52" spans="18:18" x14ac:dyDescent="0.25">
      <c r="R52" s="45"/>
    </row>
    <row r="53" spans="18:18" x14ac:dyDescent="0.25">
      <c r="R53" s="45"/>
    </row>
    <row r="54" spans="18:18" x14ac:dyDescent="0.25">
      <c r="R54" s="45"/>
    </row>
    <row r="55" spans="18:18" x14ac:dyDescent="0.25">
      <c r="R55" s="45"/>
    </row>
    <row r="56" spans="18:18" x14ac:dyDescent="0.25">
      <c r="R56" s="45"/>
    </row>
    <row r="57" spans="18:18" x14ac:dyDescent="0.25">
      <c r="R57" s="148"/>
    </row>
    <row r="58" spans="18:18" x14ac:dyDescent="0.25">
      <c r="R58" s="148"/>
    </row>
    <row r="59" spans="18:18" x14ac:dyDescent="0.25">
      <c r="R59" s="148"/>
    </row>
    <row r="60" spans="18:18" x14ac:dyDescent="0.25">
      <c r="R60" s="148"/>
    </row>
    <row r="61" spans="18:18" x14ac:dyDescent="0.25">
      <c r="R61" s="148"/>
    </row>
    <row r="62" spans="18:18" x14ac:dyDescent="0.25">
      <c r="R62" s="148"/>
    </row>
    <row r="63" spans="18:18" x14ac:dyDescent="0.25">
      <c r="R63" s="148"/>
    </row>
    <row r="64" spans="18:18" x14ac:dyDescent="0.25">
      <c r="R64" s="45"/>
    </row>
    <row r="65" spans="18:18" x14ac:dyDescent="0.25">
      <c r="R65" s="45"/>
    </row>
    <row r="66" spans="18:18" x14ac:dyDescent="0.25">
      <c r="R66" s="45"/>
    </row>
    <row r="67" spans="18:18" x14ac:dyDescent="0.25">
      <c r="R67" s="45"/>
    </row>
    <row r="69" spans="18:18" ht="17.850000000000001" x14ac:dyDescent="0.35">
      <c r="R69" s="149"/>
    </row>
    <row r="70" spans="18:18" ht="17.850000000000001" x14ac:dyDescent="0.35">
      <c r="R70" s="149"/>
    </row>
    <row r="71" spans="18:18" ht="13.85" x14ac:dyDescent="0.25">
      <c r="R71" s="59"/>
    </row>
    <row r="72" spans="18:18" x14ac:dyDescent="0.25">
      <c r="R72" s="45"/>
    </row>
    <row r="73" spans="18:18" x14ac:dyDescent="0.25">
      <c r="R73" s="150"/>
    </row>
    <row r="74" spans="18:18" x14ac:dyDescent="0.25">
      <c r="R74" s="151"/>
    </row>
    <row r="75" spans="18:18" x14ac:dyDescent="0.25">
      <c r="R75" s="151"/>
    </row>
    <row r="76" spans="18:18" x14ac:dyDescent="0.25">
      <c r="R76" s="45"/>
    </row>
    <row r="77" spans="18:18" x14ac:dyDescent="0.25">
      <c r="R77" s="45"/>
    </row>
    <row r="78" spans="18:18" x14ac:dyDescent="0.25">
      <c r="R78" s="45"/>
    </row>
    <row r="79" spans="18:18" x14ac:dyDescent="0.25">
      <c r="R79" s="45"/>
    </row>
    <row r="80" spans="18:18" x14ac:dyDescent="0.25">
      <c r="R80" s="45"/>
    </row>
    <row r="81" spans="18:18" x14ac:dyDescent="0.25">
      <c r="R81" s="45"/>
    </row>
    <row r="82" spans="18:18" x14ac:dyDescent="0.25">
      <c r="R82" s="45"/>
    </row>
    <row r="83" spans="18:18" x14ac:dyDescent="0.25">
      <c r="R83" s="45"/>
    </row>
    <row r="84" spans="18:18" x14ac:dyDescent="0.25">
      <c r="R84" s="45"/>
    </row>
    <row r="85" spans="18:18" x14ac:dyDescent="0.25">
      <c r="R85" s="45"/>
    </row>
    <row r="86" spans="18:18" x14ac:dyDescent="0.25">
      <c r="R86" s="45"/>
    </row>
    <row r="87" spans="18:18" x14ac:dyDescent="0.25">
      <c r="R87" s="45"/>
    </row>
    <row r="88" spans="18:18" x14ac:dyDescent="0.25">
      <c r="R88" s="45"/>
    </row>
    <row r="89" spans="18:18" x14ac:dyDescent="0.25">
      <c r="R89" s="45"/>
    </row>
    <row r="90" spans="18:18" x14ac:dyDescent="0.25">
      <c r="R90" s="45"/>
    </row>
    <row r="91" spans="18:18" x14ac:dyDescent="0.25">
      <c r="R91" s="45"/>
    </row>
    <row r="92" spans="18:18" x14ac:dyDescent="0.25">
      <c r="R92" s="45"/>
    </row>
    <row r="93" spans="18:18" x14ac:dyDescent="0.25">
      <c r="R93" s="45"/>
    </row>
    <row r="94" spans="18:18" x14ac:dyDescent="0.25">
      <c r="R94" s="148"/>
    </row>
    <row r="95" spans="18:18" x14ac:dyDescent="0.25">
      <c r="R95" s="148"/>
    </row>
    <row r="96" spans="18:18" x14ac:dyDescent="0.25">
      <c r="R96" s="148"/>
    </row>
    <row r="97" spans="18:18" x14ac:dyDescent="0.25">
      <c r="R97" s="148"/>
    </row>
    <row r="98" spans="18:18" x14ac:dyDescent="0.25">
      <c r="R98" s="148"/>
    </row>
    <row r="99" spans="18:18" x14ac:dyDescent="0.25">
      <c r="R99" s="148"/>
    </row>
    <row r="100" spans="18:18" x14ac:dyDescent="0.25">
      <c r="R100" s="148"/>
    </row>
    <row r="101" spans="18:18" x14ac:dyDescent="0.25">
      <c r="R101" s="45"/>
    </row>
    <row r="102" spans="18:18" x14ac:dyDescent="0.25">
      <c r="R102" s="45"/>
    </row>
    <row r="103" spans="18:18" x14ac:dyDescent="0.25">
      <c r="R103" s="45"/>
    </row>
    <row r="104" spans="18:18" x14ac:dyDescent="0.25">
      <c r="R104" s="4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סימולטור חוזה.נש"מ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שמעון</dc:creator>
  <cp:lastModifiedBy>שמעון</cp:lastModifiedBy>
  <dcterms:created xsi:type="dcterms:W3CDTF">2025-11-20T12:34:30Z</dcterms:created>
  <dcterms:modified xsi:type="dcterms:W3CDTF">2025-11-20T16:58:44Z</dcterms:modified>
</cp:coreProperties>
</file>